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ilanse 2024\"/>
    </mc:Choice>
  </mc:AlternateContent>
  <xr:revisionPtr revIDLastSave="0" documentId="13_ncr:1_{357F735D-81B9-45AE-838B-AAC765B2F5E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formacje dodatkowa" sheetId="1" r:id="rId1"/>
  </sheets>
  <definedNames>
    <definedName name="_xlnm.Print_Area" localSheetId="0">'Informacje dodatkowa'!$A$1:$J$325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5" i="1" l="1"/>
  <c r="F209" i="1" s="1"/>
  <c r="E205" i="1"/>
  <c r="E209" i="1" s="1"/>
  <c r="F108" i="1"/>
  <c r="F104" i="1"/>
  <c r="E97" i="1"/>
  <c r="F97" i="1"/>
  <c r="G97" i="1"/>
  <c r="F78" i="1"/>
  <c r="E78" i="1"/>
  <c r="F213" i="1"/>
  <c r="F219" i="1"/>
  <c r="E225" i="1"/>
  <c r="E276" i="1"/>
  <c r="F276" i="1"/>
  <c r="E264" i="1"/>
  <c r="E219" i="1"/>
  <c r="E213" i="1"/>
  <c r="E102" i="1"/>
  <c r="F107" i="1" s="1"/>
  <c r="G104" i="1"/>
  <c r="G102" i="1" s="1"/>
  <c r="H95" i="1"/>
  <c r="H94" i="1"/>
  <c r="F281" i="1"/>
  <c r="E281" i="1"/>
  <c r="F256" i="1"/>
  <c r="E256" i="1"/>
  <c r="F240" i="1"/>
  <c r="E240" i="1"/>
  <c r="G194" i="1"/>
  <c r="H197" i="1" s="1"/>
  <c r="E194" i="1"/>
  <c r="F197" i="1" s="1"/>
  <c r="F177" i="1"/>
  <c r="E177" i="1"/>
  <c r="F166" i="1"/>
  <c r="E166" i="1"/>
  <c r="F154" i="1"/>
  <c r="E154" i="1"/>
  <c r="F146" i="1"/>
  <c r="E146" i="1"/>
  <c r="F133" i="1"/>
  <c r="E133" i="1"/>
  <c r="F125" i="1"/>
  <c r="E125" i="1"/>
  <c r="G116" i="1"/>
  <c r="F116" i="1"/>
  <c r="E116" i="1"/>
  <c r="D116" i="1"/>
  <c r="H115" i="1"/>
  <c r="H116" i="1" s="1"/>
  <c r="D97" i="1"/>
  <c r="H96" i="1"/>
  <c r="F89" i="1"/>
  <c r="E89" i="1"/>
  <c r="G70" i="1"/>
  <c r="F70" i="1"/>
  <c r="E70" i="1"/>
  <c r="H66" i="1"/>
  <c r="H64" i="1"/>
  <c r="G57" i="1"/>
  <c r="E57" i="1"/>
  <c r="G54" i="1"/>
  <c r="E54" i="1"/>
  <c r="H49" i="1"/>
  <c r="H48" i="1"/>
  <c r="H47" i="1"/>
  <c r="G45" i="1"/>
  <c r="F45" i="1"/>
  <c r="E45" i="1"/>
  <c r="H41" i="1"/>
  <c r="H39" i="1"/>
  <c r="F288" i="1" l="1"/>
  <c r="F225" i="1"/>
  <c r="E288" i="1"/>
  <c r="F196" i="1"/>
  <c r="F103" i="1"/>
  <c r="H103" i="1"/>
  <c r="H108" i="1"/>
  <c r="H107" i="1"/>
  <c r="H105" i="1"/>
  <c r="H106" i="1"/>
  <c r="H196" i="1"/>
  <c r="F195" i="1"/>
  <c r="F198" i="1"/>
  <c r="F105" i="1"/>
  <c r="H195" i="1"/>
  <c r="F106" i="1"/>
  <c r="H198" i="1"/>
  <c r="H45" i="1"/>
  <c r="H70" i="1"/>
  <c r="E222" i="1"/>
  <c r="G58" i="1"/>
  <c r="H97" i="1"/>
  <c r="H54" i="1"/>
  <c r="F222" i="1"/>
  <c r="H57" i="1"/>
  <c r="E58" i="1"/>
  <c r="H58" i="1" l="1"/>
  <c r="H194" i="1"/>
  <c r="F194" i="1"/>
  <c r="H104" i="1"/>
  <c r="H102" i="1" s="1"/>
  <c r="F102" i="1"/>
</calcChain>
</file>

<file path=xl/sharedStrings.xml><?xml version="1.0" encoding="utf-8"?>
<sst xmlns="http://schemas.openxmlformats.org/spreadsheetml/2006/main" count="373" uniqueCount="274">
  <si>
    <t>Informacja dodatkowa</t>
  </si>
  <si>
    <t>1)</t>
  </si>
  <si>
    <t>Informacje o wszelkich zobowiązaniach finansowych, w tym z tytułu dłużnych instrumentów finansowych, gwarancji i poręczeń lub zobowiązań warunkowych nieuwzględnionych w bilansie, ze wskazaniem charakteru i formy wierzytelności zabezpieczonych rzeczowo;</t>
  </si>
  <si>
    <t xml:space="preserve">Polski Związek Badmintona nie posiada żadnych zobowiązań z tytułu dłużnych instrumentów finansowych, gwarancji i poręczeń lub zobowiązań warunkowych nieuwzględnionych w bilansie. </t>
  </si>
  <si>
    <t>2)</t>
  </si>
  <si>
    <t>Informacje o kwotach zaliczek i kredytów udzielonych członkom organów administrujących, zarządzających i nadzorujących, ze wskazaniem oprocentowania, głównych warunków oraz wszelkich kwot spłaconych, odpisanych lub umorzonych, a także zobowiązań zaciągniętych w ich imieniu tytułem gwarancji i poręczeń wszelkiego rodzaju, ze wskazaniem kwoty ogółem dla każdej kategorii;</t>
  </si>
  <si>
    <t>Polski Związek Badmintona nie udziela kredytów członkom organów administrujących, zarządzających i nadzorujących, a także nie ma zobowiązań zaciągniętych w ich imieniu tytułem gwarancji i poręczeń wszelkiego rodzaju.</t>
  </si>
  <si>
    <t>3)</t>
  </si>
  <si>
    <t>Uzupełniające dane o aktywach i pasywach;</t>
  </si>
  <si>
    <t xml:space="preserve">Na aktywa obrotowe w punkcie "inwestycje krótkoterminowe" skladają się środki pieniężne w kasie i na kontach bankowych. </t>
  </si>
  <si>
    <t>1. WARTOŚCI NIEMATERIALNE I PRAWNE</t>
  </si>
  <si>
    <t>Koszty zakończonych prac rozwojowych</t>
  </si>
  <si>
    <t>Wartość firmy</t>
  </si>
  <si>
    <t>Pozostałe wartości niematerialne i prawne</t>
  </si>
  <si>
    <t>Razem</t>
  </si>
  <si>
    <t>Wartość początkowa</t>
  </si>
  <si>
    <t>BO</t>
  </si>
  <si>
    <t>Zwiększenia, w tym:</t>
  </si>
  <si>
    <t xml:space="preserve"> Nabycie</t>
  </si>
  <si>
    <t xml:space="preserve"> Inne</t>
  </si>
  <si>
    <t>Zmniejszenia, w tym</t>
  </si>
  <si>
    <t>BZ</t>
  </si>
  <si>
    <t>Umorzenie</t>
  </si>
  <si>
    <t xml:space="preserve"> Amortyzacja okresu</t>
  </si>
  <si>
    <t>Zmniejszenia, w tym:</t>
  </si>
  <si>
    <t>BZ, w tym:</t>
  </si>
  <si>
    <t xml:space="preserve"> Odpisy aktualizujące</t>
  </si>
  <si>
    <t>Wartość netto</t>
  </si>
  <si>
    <t>2. RZECZOWE AKTYWA TRWAŁE</t>
  </si>
  <si>
    <t>Budynki, lokale i obiekty inżynierii lądowej i wodnej</t>
  </si>
  <si>
    <t>Urządzenia techniczne i maszyny</t>
  </si>
  <si>
    <t>Środki transportu</t>
  </si>
  <si>
    <t>Pozostałe środki trwałe</t>
  </si>
  <si>
    <t xml:space="preserve"> -nabycie</t>
  </si>
  <si>
    <t xml:space="preserve"> -inne</t>
  </si>
  <si>
    <t>-inne</t>
  </si>
  <si>
    <t>BO, w tym:</t>
  </si>
  <si>
    <t xml:space="preserve"> Odpisy amortyzacyjne</t>
  </si>
  <si>
    <t>-amortyzacja okresu</t>
  </si>
  <si>
    <t>Odpisy aktualizujące</t>
  </si>
  <si>
    <t xml:space="preserve">3. OBCE ŚRODKI TRWAŁE W UŻYTKOWANIU </t>
  </si>
  <si>
    <t>Lp.</t>
  </si>
  <si>
    <t>Wyszczególnienie</t>
  </si>
  <si>
    <t>Stan na</t>
  </si>
  <si>
    <t>początek roku obrotowego</t>
  </si>
  <si>
    <t>koniec roku 
obrotowego</t>
  </si>
  <si>
    <t>1.</t>
  </si>
  <si>
    <t>Polisa OC</t>
  </si>
  <si>
    <t>2.</t>
  </si>
  <si>
    <t xml:space="preserve">Opłata prolongacyjna ZUS (ugoda) krótkoterminowa+ ugoda Msi T </t>
  </si>
  <si>
    <t>Opłata prolongacyjna ZUS (ugoda) długoterminowa</t>
  </si>
  <si>
    <t xml:space="preserve"> </t>
  </si>
  <si>
    <t xml:space="preserve">Ogółem czynne rozliczenia międzyokresowe kosztów </t>
  </si>
  <si>
    <t>Wyszczególnienie funduszów</t>
  </si>
  <si>
    <t>Stan na początek roku</t>
  </si>
  <si>
    <t>Zwiększenia w ciągu roku</t>
  </si>
  <si>
    <r>
      <rPr>
        <b/>
        <sz val="8"/>
        <color rgb="FF000000"/>
        <rFont val="Arial"/>
        <family val="2"/>
        <charset val="238"/>
      </rPr>
      <t>Zmniejszenia w</t>
    </r>
    <r>
      <rPr>
        <b/>
        <sz val="8"/>
        <color rgb="FF000000"/>
        <rFont val="Calibri"/>
        <family val="2"/>
        <charset val="238"/>
      </rPr>
      <t> </t>
    </r>
    <r>
      <rPr>
        <b/>
        <sz val="8"/>
        <color rgb="FF000000"/>
        <rFont val="Arial"/>
        <family val="2"/>
        <charset val="238"/>
      </rPr>
      <t>ciągu roku</t>
    </r>
  </si>
  <si>
    <t xml:space="preserve">Korekty </t>
  </si>
  <si>
    <t>Stan na koniec roku</t>
  </si>
  <si>
    <t>Fundusz Statutowy</t>
  </si>
  <si>
    <t>Nie podzielony WF z lat ubiegłych</t>
  </si>
  <si>
    <t>Wynik finansowy netto za rok obrotowy</t>
  </si>
  <si>
    <t>Przychody za rok:</t>
  </si>
  <si>
    <t>kwota</t>
  </si>
  <si>
    <t>% w strukturze</t>
  </si>
  <si>
    <t>Przychody działalności statutowej razem, z tego:</t>
  </si>
  <si>
    <t>1. Przychody działalności statutowej – typowe (składki)</t>
  </si>
  <si>
    <t>2. Inne przychody statutowe, w tym:</t>
  </si>
  <si>
    <t xml:space="preserve">     a) dotacje </t>
  </si>
  <si>
    <t xml:space="preserve">     b) darowizny osób fizycznych i prawnych</t>
  </si>
  <si>
    <t xml:space="preserve">     c) inne przychody określone statutem</t>
  </si>
  <si>
    <t>3. Pozostałe przychody operacyjne działalności statutowej</t>
  </si>
  <si>
    <t>4. Przychody finansowe działalności statutowej</t>
  </si>
  <si>
    <t>5. Zyski nadzwyczajne działalności statutowej</t>
  </si>
  <si>
    <t>L.p.</t>
  </si>
  <si>
    <t>Grupa należności</t>
  </si>
  <si>
    <t>Stan na początek roku obrotowego</t>
  </si>
  <si>
    <t>Zmiany stanu odpisów w ciągu roku obrotowego</t>
  </si>
  <si>
    <t>Stan na koniec roku obrotowego</t>
  </si>
  <si>
    <t>zwiększenia</t>
  </si>
  <si>
    <t>wykorzystanie</t>
  </si>
  <si>
    <t>uznanie za zbędne</t>
  </si>
  <si>
    <r>
      <rPr>
        <sz val="8"/>
        <color rgb="FF000000"/>
        <rFont val="Arial"/>
        <family val="2"/>
        <charset val="238"/>
      </rPr>
      <t>z tyt. dostaw i</t>
    </r>
    <r>
      <rPr>
        <sz val="8"/>
        <color rgb="FF000000"/>
        <rFont val="Calibri"/>
        <family val="2"/>
        <charset val="238"/>
      </rPr>
      <t> </t>
    </r>
    <r>
      <rPr>
        <sz val="8"/>
        <color rgb="FF000000"/>
        <rFont val="Arial"/>
        <family val="2"/>
        <charset val="238"/>
      </rPr>
      <t>uslug</t>
    </r>
  </si>
  <si>
    <t>koniec roku obrotowego</t>
  </si>
  <si>
    <t>Składki ZUS (zgodnie z Umową i aneksem do umowy)</t>
  </si>
  <si>
    <t>Koszty egzekucyjne (zgodnie z Postanowieniem)</t>
  </si>
  <si>
    <t xml:space="preserve">kredyt </t>
  </si>
  <si>
    <t>Ogółem zobowiązania długoterminowe</t>
  </si>
  <si>
    <t>Środki trwałe otrzymane nieodpłatnie</t>
  </si>
  <si>
    <t>Środki trwałe zakupione z dotacji</t>
  </si>
  <si>
    <t>Ogółem rozliczenia międzyokresowe przychodów</t>
  </si>
  <si>
    <t xml:space="preserve">kredyty i pożyczki </t>
  </si>
  <si>
    <t>zobowiązania z tyt. dostaw i usług</t>
  </si>
  <si>
    <t>3.</t>
  </si>
  <si>
    <t>zobowiązania z tyt. podatków</t>
  </si>
  <si>
    <t>4.</t>
  </si>
  <si>
    <t>zobowiązania wobec ZUS bieżące</t>
  </si>
  <si>
    <t>5.</t>
  </si>
  <si>
    <t>zobowiązania wobec ZUS wynikające z umowy</t>
  </si>
  <si>
    <t>6.</t>
  </si>
  <si>
    <t>zobowiązania z tyt. wynagrodzeń</t>
  </si>
  <si>
    <t>7.</t>
  </si>
  <si>
    <t>inne</t>
  </si>
  <si>
    <t>Ogółem zobowiązania krótkoterminowe</t>
  </si>
  <si>
    <t>należności z tyt. dostaw</t>
  </si>
  <si>
    <t>inne należności</t>
  </si>
  <si>
    <t>Ogółem należności krótkoterminowe</t>
  </si>
  <si>
    <t>4)</t>
  </si>
  <si>
    <t>1. STRUKTURA RZECZOWA I TERYTORIALNA SPRZEDAŻY</t>
  </si>
  <si>
    <t>Struktura rzeczowa przychodów ze sprzedaży w roku obrachunkowym była następująca:</t>
  </si>
  <si>
    <t xml:space="preserve">Rodzaj działalności </t>
  </si>
  <si>
    <t>1.  Refaktury kosztów</t>
  </si>
  <si>
    <t>Przychody netto ze sprzedaży, razem</t>
  </si>
  <si>
    <t>2. POZOSTAŁE PRZYCHODY OPERACYJNE</t>
  </si>
  <si>
    <t>Zysk ze zbycia niefinansowego majątku trwałego</t>
  </si>
  <si>
    <t>Inne przychody operacyjne, w tym:</t>
  </si>
  <si>
    <t>- z tytułu umorzenia zobowiązań wobec ZUS</t>
  </si>
  <si>
    <t xml:space="preserve"> -z tytułu drobnych zaokrągleń</t>
  </si>
  <si>
    <t xml:space="preserve"> -amortyzacja środków trwałych z dotacji</t>
  </si>
  <si>
    <t>- pozostałe przychody operacyjne</t>
  </si>
  <si>
    <t>Pozostałe przychody operacyjne, razem</t>
  </si>
  <si>
    <t>3. PRZYCHODY FINANSOWE</t>
  </si>
  <si>
    <t>Odsetki, w tym:</t>
  </si>
  <si>
    <t>- odsetki bankowe</t>
  </si>
  <si>
    <t>Inne, w tym:</t>
  </si>
  <si>
    <t>- różnice kursowe</t>
  </si>
  <si>
    <t>- pozostałe przychody finansowe</t>
  </si>
  <si>
    <t>Przychody finansowe, razem</t>
  </si>
  <si>
    <t>5)</t>
  </si>
  <si>
    <t>Informacje o strukturze poniesionych kosztów;</t>
  </si>
  <si>
    <r>
      <rPr>
        <b/>
        <sz val="8"/>
        <rFont val="Arial"/>
        <family val="2"/>
        <charset val="238"/>
      </rPr>
      <t>1.</t>
    </r>
    <r>
      <rPr>
        <b/>
        <sz val="8"/>
        <rFont val="Times New Roman"/>
        <family val="1"/>
        <charset val="238"/>
      </rPr>
      <t xml:space="preserve"> </t>
    </r>
    <r>
      <rPr>
        <b/>
        <sz val="8"/>
        <rFont val="Arial"/>
        <family val="2"/>
        <charset val="238"/>
      </rPr>
      <t>STRUKTURA KOSZTÓW DZIAŁALNOŚCI STATUTOWEJ OKREŚLONEJ STATUTEM ORAZ KOSZTÓW ADMINISTRACYJNYCH</t>
    </r>
  </si>
  <si>
    <t>Koszty za rok:</t>
  </si>
  <si>
    <t>Koszty działalności statutowej razem, z tego:</t>
  </si>
  <si>
    <t>1. Koszty realizacji poszczególnych zadań statutowych</t>
  </si>
  <si>
    <t>2. Koszty ogólnoadministracyjne</t>
  </si>
  <si>
    <t>3. Pozostałe koszty operacyjne działalności statutowej</t>
  </si>
  <si>
    <t>4. Koszty finansowe działalności statutowej</t>
  </si>
  <si>
    <t>5. Straty nadzwyczajne działalności statutowej</t>
  </si>
  <si>
    <t>2. POZOSTAŁE KOSZTY OPERACYJNE</t>
  </si>
  <si>
    <t>Strata ze zbycia niefinansowego majątku trwałego</t>
  </si>
  <si>
    <t>Aktualizacja wartości aktywów niefinansowych</t>
  </si>
  <si>
    <t>Inne koszty operacyjne, w tym:</t>
  </si>
  <si>
    <t xml:space="preserve">   - odpisane należności</t>
  </si>
  <si>
    <t xml:space="preserve">   - z tytułu rezerw na zobowiązania</t>
  </si>
  <si>
    <t xml:space="preserve">   - inne</t>
  </si>
  <si>
    <t>Pozostałe koszty operacyjne, razem</t>
  </si>
  <si>
    <t>3. KOSZTY FINANSOWE</t>
  </si>
  <si>
    <t xml:space="preserve"> - odsetki dla pozostałych kontrahentów</t>
  </si>
  <si>
    <t xml:space="preserve"> - odsetki budżetowe</t>
  </si>
  <si>
    <t xml:space="preserve"> - odsetki od kredytów</t>
  </si>
  <si>
    <t xml:space="preserve"> - koszty finansowe kredytu</t>
  </si>
  <si>
    <t xml:space="preserve"> - opłata manipulacyjna</t>
  </si>
  <si>
    <t xml:space="preserve"> - różnice kursowe</t>
  </si>
  <si>
    <t xml:space="preserve"> - pozostałe koszty finansowe</t>
  </si>
  <si>
    <t>Koszty finansowe, razem</t>
  </si>
  <si>
    <t>4. Koszty wg rodzajów:</t>
  </si>
  <si>
    <t>KOSZTY REALIZACJI ZADAŃ UMOWNYCH 
Z MINISTERSTWEM</t>
  </si>
  <si>
    <t>koszty zgrupowań krajowych i zagranicznych</t>
  </si>
  <si>
    <t>koszty zawodów krajowych i zagranicznych</t>
  </si>
  <si>
    <t>koszty zawodów mistrzowskich ME i MŚ</t>
  </si>
  <si>
    <t>koszty bloku II wspieranie szkoleń</t>
  </si>
  <si>
    <t>koszty bloku III pośrednie</t>
  </si>
  <si>
    <t>stypendia sportowe</t>
  </si>
  <si>
    <t>koszty umowy sportu niepełnosprawnych</t>
  </si>
  <si>
    <t>stypendia sportowe niepełnosprawnych</t>
  </si>
  <si>
    <t>koszty umowy FRKF szkolenie centralne</t>
  </si>
  <si>
    <t>koszty umowy FRKF szkolenie grupowe</t>
  </si>
  <si>
    <t>koszty umowy FRKF niepełnosprawnych</t>
  </si>
  <si>
    <t>koszty umowy Okołobudzet/ MWP</t>
  </si>
  <si>
    <t>koszty umowy MOB</t>
  </si>
  <si>
    <t>KOSZTY ADMINISTRACYJNE</t>
  </si>
  <si>
    <t>Amortyzacja</t>
  </si>
  <si>
    <t>Zużucie materiałów i energii</t>
  </si>
  <si>
    <t>Usługi obce</t>
  </si>
  <si>
    <t>Podatki i opłaty, w tym:</t>
  </si>
  <si>
    <t xml:space="preserve">   podatek akcyzowy</t>
  </si>
  <si>
    <t>Wynagrodzenia</t>
  </si>
  <si>
    <t>Ubezpieczenia społeczne i inne świadczenia</t>
  </si>
  <si>
    <t>emerytalne</t>
  </si>
  <si>
    <t>Pozostałe koszty rodzajowe</t>
  </si>
  <si>
    <t>5. Struktura środków pieniężnych</t>
  </si>
  <si>
    <t>środki na rachunkach bankowych</t>
  </si>
  <si>
    <t>środki w kasie</t>
  </si>
  <si>
    <t>Struktura środków pieniężnych, razem</t>
  </si>
  <si>
    <t>6)</t>
  </si>
  <si>
    <t>Informacje o zatrudnieniu</t>
  </si>
  <si>
    <t>1. INFORMACJE O PRZECIĘTNYM ZATRUDNIENIU, Z PODZIAŁEM NA GRUPY ZAWODOWE</t>
  </si>
  <si>
    <t xml:space="preserve">Grupa zatrudnionych </t>
  </si>
  <si>
    <t xml:space="preserve">Zarząd </t>
  </si>
  <si>
    <t xml:space="preserve">Pozostali pracownicy </t>
  </si>
  <si>
    <t>Zatrudnienie, razem</t>
  </si>
  <si>
    <t>2. INFORMACJE O WYNAGRODZENIACH, ŁĄCZNIE Z WYNAGRODZENIEM Z ZYSKU, WYPŁACONYCH LUB NALEŻNYCH OSOBOM WCHODZĄCYM W SKŁAD ORGANÓW ZARZĄDZAJĄCYCH I NADZORUJĄCYCH</t>
  </si>
  <si>
    <t>7)</t>
  </si>
  <si>
    <t>Podatek dochodowy</t>
  </si>
  <si>
    <t>Uzgodnienie zysku brutto do podstawy opodatkowania przedstawia się następująco:</t>
  </si>
  <si>
    <t>Zysk / strata brutto</t>
  </si>
  <si>
    <t>Koszty lat ubiegłych zmniejszające podstawę opodatkowania</t>
  </si>
  <si>
    <t xml:space="preserve"> - wypłacone wynagrodzenia z narzutami z roku ubiegłego</t>
  </si>
  <si>
    <t>Przychody nie zaliczane do dochodu do opodatkowania</t>
  </si>
  <si>
    <t xml:space="preserve"> - w tym dodatnie bilansowe różnice kursowe</t>
  </si>
  <si>
    <t>Koszty nie uznawane za koszty uzyskania przychodu, w tym:</t>
  </si>
  <si>
    <t xml:space="preserve"> -  ujemne bilansowe różnice kursowe</t>
  </si>
  <si>
    <t xml:space="preserve"> -  odsetki budżetowe</t>
  </si>
  <si>
    <t xml:space="preserve"> -  koszty egzekucyjne</t>
  </si>
  <si>
    <t xml:space="preserve"> -  odpis aktualizujący należności</t>
  </si>
  <si>
    <t xml:space="preserve"> - inne / paliwo </t>
  </si>
  <si>
    <t xml:space="preserve"> -  wypłata wynagrodzeń pracowników z narzutami w następnym roku</t>
  </si>
  <si>
    <t>Wynik podatkowy</t>
  </si>
  <si>
    <t>Dochody wolne od podatku</t>
  </si>
  <si>
    <t>Podstawa opodatkowania podatkiem dochodowym</t>
  </si>
  <si>
    <t>Stawka podatkowa</t>
  </si>
  <si>
    <t>Podatek dochodowy (bieżące zobowiązanie)</t>
  </si>
  <si>
    <t>Zmiana stanu rezerwy/ aktywa z tytułu odroczonego podatku dochodowego</t>
  </si>
  <si>
    <t>Podatek dochodowy - razem</t>
  </si>
  <si>
    <t>8)</t>
  </si>
  <si>
    <t>Dane o źródłach zwiększenia i sposobie wykorzystania funduszu statutowego;</t>
  </si>
  <si>
    <t>9)</t>
  </si>
  <si>
    <t>Jeżeli jednostka posiada status organizacji pożytku publicznego, zamieszcza w informacji dodatkowej dane na temat uzyskanych przychodów i poniesionych kosztów z tytułu 1% podatku dochodowego od osób fizycznych oraz sposobu wydatkowania środków pochodzących z 1% podatku dochodowego od osób fizycznych;</t>
  </si>
  <si>
    <t xml:space="preserve">Polski Związek Badmintona nie posiada statusu organizacji pożytku publicznego. </t>
  </si>
  <si>
    <t>10)</t>
  </si>
  <si>
    <t>Inne informacje niż wymienione w pkt 1-7, jeżeli mogłyby w istotny sposób wpłynąć na ocenę sytuacji majątkowej i finansowej oraz wynik finansowy jednostki, w tym dodatkowe informacje i objaśnienia wymienione w załączniku nr 1 do ustawy, o ile mają zastosowanie do jednostki.</t>
  </si>
  <si>
    <t xml:space="preserve">Sprawozdanie sporządziła: </t>
  </si>
  <si>
    <t>Małgorzata Serednicka-Wiśniewska</t>
  </si>
  <si>
    <t>podpisy:</t>
  </si>
  <si>
    <t>złożone podpisy</t>
  </si>
  <si>
    <t>Marek Krajewski</t>
  </si>
  <si>
    <t>Prezes Zarządu Polskiego Związku Badmintona</t>
  </si>
  <si>
    <t>podpis elektroniczny</t>
  </si>
  <si>
    <t>Wiceprezes Zarządu Polskiego Związku Badmintona</t>
  </si>
  <si>
    <t>Lech Szargiej</t>
  </si>
  <si>
    <t>Członek Zarządu Polskiego Związku Badmintona</t>
  </si>
  <si>
    <t>Katarzyna Ziębik</t>
  </si>
  <si>
    <t>Marek Krawczyk</t>
  </si>
  <si>
    <t>Pozycja sprawozdania finansowego</t>
  </si>
  <si>
    <t>Zmiana</t>
  </si>
  <si>
    <t>Informacje o przychodach i kosztach z tytułu błędów popełnionych w latach ubiegłych
odnoszonych w roku obrotowym na kapitał (fundusz) własny z podaniem ich kwot i rodzaju
W roku 2021 związek dokonał korekty błędu lat ubiegłych w zakresie przychodów z tytułu umów sponsorskich dotyczących roku 2020 ujętych w księgach roku 2021 w łącznej wysokości 145.000,00 zł.
W związku z kontrolą MSiT za lata 2019-2020 dokonano korekty przychodów w ramach dotacji w związku z koniecznością zwrotu środków z powodu wydatkowania dotacji niezgodnie z przeznaczeniem. Była to odpowiednio dla roku 2019 kwota 58.240,00 zł wraz z odsetkami w wysokości 661,21 zł (łącznie 58.901,21 zł) oraz dla roku 2020 kwota 7.200,00 zł wraz z odsetkami w wysokości 4.746,74 zł (łącznie 11.946,74 zł).
W związku z korektą błędu Związek przekształcił retrospektywnie dane porównawcze sprawozdania finansowego za rok 2020.</t>
  </si>
  <si>
    <t>11)</t>
  </si>
  <si>
    <t>koszty umowy Organizacja Turniejów</t>
  </si>
  <si>
    <t>Dane na 31.12….. przed przekształceniem</t>
  </si>
  <si>
    <t>Dane na 31.12….. po  przekształceniu</t>
  </si>
  <si>
    <t>Rewizyjna Związku nie pobierała wynagrodzenia za pełnione funkcje.</t>
  </si>
  <si>
    <t>4. INWESTYCJE DŁUGOTERMINOWE</t>
  </si>
  <si>
    <t>5. ROZLICZENIA MIĘDZYOKRESOWE CZYNNE</t>
  </si>
  <si>
    <r>
      <t xml:space="preserve">6. </t>
    </r>
    <r>
      <rPr>
        <b/>
        <sz val="8"/>
        <color rgb="FF000000"/>
        <rFont val="Times New Roman"/>
        <family val="1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DANE O ŹRÓDŁACH ZWIĘKSZENIA I SPOSOBIE WYKORZYSTANIA FUNDUSZU STATUTOWEGO W ROKU OBROTOWYM</t>
    </r>
  </si>
  <si>
    <r>
      <t xml:space="preserve">7. </t>
    </r>
    <r>
      <rPr>
        <b/>
        <sz val="8"/>
        <color rgb="FF000000"/>
        <rFont val="Times New Roman"/>
        <family val="1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STRUKTURA ZREALIZOWANYCH PRZYCHODÓW DZIAŁALNOŚCI STATUTOWEJ WEDŁUG ICH ŹRÓDEŁ, W TYM WYMAGANYCH STATUTEM</t>
    </r>
  </si>
  <si>
    <t>8. ODPISY AKTUALIZUJĄCE WARTOŚĆ NALEŻNOŚCI</t>
  </si>
  <si>
    <t xml:space="preserve">9. ZOBOWIĄZANIA DŁUGOTERMINOWE                                                                                                                                           </t>
  </si>
  <si>
    <t>10. ROZLICZENIA MIĘDZYOKRESOWE BIERNE</t>
  </si>
  <si>
    <t>11. ZOBOWIĄZANIA KRÓTKOTERMINOWE</t>
  </si>
  <si>
    <t>12. NALEŻNOŚCI KRÓTKOTERMINOWE</t>
  </si>
  <si>
    <t>13. KREDYTY BANKOWE I POŻYCZKI</t>
  </si>
  <si>
    <t>40 udziałów o wartości 50 zł każdy w Polski Badminton Sp. z o.o.</t>
  </si>
  <si>
    <t>Ogółem inwestycje długoterminowe</t>
  </si>
  <si>
    <t>Informacje o strukturze zrealizowanych przychodów ze wskazaniem ich źródeł, w tym w szczególności informacje o przychodach wyodrębnionych zgodnie z przepisami ustawy z dnia 24 kwietnia 2003 r. o działalności pożytku publicznego i o wolontariacie, oraz informacje o przychodach z tytułu składek członkowskich i dotacji pochodzących ze środków publicznych; składki członkowskie 127 000 zł, dotacje Ministerstwo Sportu i Turystyki 7 800 067,06.</t>
  </si>
  <si>
    <t>Rok kończący się dnia
31 grudnia 2023 roku</t>
  </si>
  <si>
    <t>Rok zakończony dnia 
31 grudnia 2023 roku</t>
  </si>
  <si>
    <t>Rok zakończony dnia  
31 grudnia 2023 roku</t>
  </si>
  <si>
    <t>Rok zakończony dnia   
31 grudnia 2023 roku</t>
  </si>
  <si>
    <t>Rok zakończony dnia
31 grudnia 2023 roku</t>
  </si>
  <si>
    <t xml:space="preserve"> - niewykorzystane odpisy aktualizacyjne </t>
  </si>
  <si>
    <t>Wynik finansowy netto za rok 2023</t>
  </si>
  <si>
    <t>Związek nie posiada obecnie kredytu lub pożyczki.</t>
  </si>
  <si>
    <t>Rok kończący się dnia 
31 grudnia 2024 roku</t>
  </si>
  <si>
    <t>Przychody z tytułu refakturowania kosztów w 2024 i 2023 roku dotyczyły sprzedaży krajowej.</t>
  </si>
  <si>
    <t>Rok zakończony dnia 
31 grudnia 2024 roku</t>
  </si>
  <si>
    <t>Rok zakończony dnia  
31 grudnia 2024 roku</t>
  </si>
  <si>
    <t>W roku obrotowym kończącym się dnia 31 grudnia 2024 r. Zarząd i Komisja Rewizyjna Związku nie pobierała wynagrodzenia za pełnione funkcje.</t>
  </si>
  <si>
    <t>W roku obrotowym kończącym się dnia 31 grudnia 2024 r. Prezes Zarząd pobierał wynagrodzenie z tytułu pełnionej funkcji. Pozostali członkowie Zarządu i Komisja</t>
  </si>
  <si>
    <t xml:space="preserve">Polski Związek Badmintona posiada dodatni fundusz własny w wysokości 116 304,63. Sprawozdanie finansowe za okres 1.1.2024 - 31.12.2024 zostało sporządzone przy założeniu kontynuacji działalności Związku w dającej się przewidzieć przyszłości oraz Związek nie zamierza i nie musi zaniechać swoich działań statutowych. W roku 2024 Związek Badmintona otrzymał darowizny od osób prywatnych w kwocie 81 000,00 i przeznaczył je na działania statutowe w zakresie działalności sportowej oraz spłaty ugody ZUS. </t>
  </si>
  <si>
    <r>
      <rPr>
        <b/>
        <sz val="10"/>
        <rFont val="Arial CE"/>
        <charset val="238"/>
      </rPr>
      <t xml:space="preserve">Informacje o przychodach i kosztach z tytułu błędów popełnionych w latach ubiegłych odnoszonych w roku obrotowym na kapitał (fundusz) własny z podaniem ich kwot i rodzaju
</t>
    </r>
    <r>
      <rPr>
        <sz val="10"/>
        <rFont val="Arial CE"/>
        <charset val="238"/>
      </rPr>
      <t xml:space="preserve">
W roku 2024 Związek nie dokonywał korekt błędów lat ubiegłych.
</t>
    </r>
  </si>
  <si>
    <t xml:space="preserve">Warszawa, dnia 25.06.2025 roku </t>
  </si>
  <si>
    <t>Ewa Lesiuk</t>
  </si>
  <si>
    <t>Dominika Guzik-Łuchowska</t>
  </si>
  <si>
    <t>Fundusz statutowy w bieżącym roku nie zmienił się. Fundusz Statutowy jest ujmowany w wysokości określonej w statucie, powiększanej o ewentualne uchwalone przekazanie innych kwot. Strata za rok 2024 w wysokości 669 177,99 zł będzie pokryta z zysku z lat ubiegłych i lat następnych.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</si>
</sst>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&quot;;[Red]\-#,##0.00&quot;   &quot;"/>
  </numFmts>
  <fonts count="36" x14ac:knownFonts="1">
    <font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8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Calibri"/>
      <family val="2"/>
      <charset val="238"/>
    </font>
    <font>
      <sz val="8"/>
      <name val="Arial CE"/>
      <charset val="238"/>
    </font>
    <font>
      <sz val="8"/>
      <color rgb="FF000000"/>
      <name val="Calibri"/>
      <family val="2"/>
      <charset val="238"/>
    </font>
    <font>
      <b/>
      <sz val="10"/>
      <name val="Arial CE"/>
      <charset val="238"/>
    </font>
    <font>
      <b/>
      <sz val="8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8"/>
      <name val="Arial CE"/>
      <charset val="238"/>
    </font>
    <font>
      <sz val="7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name val="Times New Roman"/>
      <family val="1"/>
      <charset val="238"/>
    </font>
    <font>
      <sz val="7"/>
      <name val="Arial CE"/>
      <charset val="238"/>
    </font>
    <font>
      <sz val="9"/>
      <name val="Arial"/>
      <family val="2"/>
      <charset val="238"/>
    </font>
    <font>
      <b/>
      <sz val="9"/>
      <color rgb="FFC9211E"/>
      <name val="Garamond"/>
      <family val="1"/>
      <charset val="238"/>
    </font>
    <font>
      <sz val="9"/>
      <color rgb="FFC9211E"/>
      <name val="Garamond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color theme="1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EBF1DE"/>
        <bgColor rgb="FFFFFFFF"/>
      </patternFill>
    </fill>
    <fill>
      <patternFill patternType="solid">
        <fgColor theme="0"/>
        <bgColor rgb="FFFFFF00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2" fillId="0" borderId="0" applyBorder="0" applyProtection="0"/>
    <xf numFmtId="0" fontId="1" fillId="0" borderId="0"/>
  </cellStyleXfs>
  <cellXfs count="2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4" fontId="9" fillId="0" borderId="0" xfId="2" applyNumberFormat="1" applyFont="1" applyAlignment="1">
      <alignment vertical="center" wrapText="1"/>
    </xf>
    <xf numFmtId="4" fontId="5" fillId="0" borderId="0" xfId="2" applyNumberFormat="1" applyFont="1" applyAlignment="1">
      <alignment horizontal="right" vertical="center" wrapText="1"/>
    </xf>
    <xf numFmtId="4" fontId="7" fillId="0" borderId="0" xfId="2" applyNumberFormat="1" applyFont="1" applyAlignment="1">
      <alignment horizontal="right" vertical="center" wrapText="1"/>
    </xf>
    <xf numFmtId="4" fontId="7" fillId="0" borderId="2" xfId="2" applyNumberFormat="1" applyFont="1" applyBorder="1" applyAlignment="1">
      <alignment horizontal="right" vertical="center" wrapText="1"/>
    </xf>
    <xf numFmtId="4" fontId="5" fillId="0" borderId="2" xfId="2" applyNumberFormat="1" applyFont="1" applyBorder="1" applyAlignment="1">
      <alignment horizontal="right" vertical="center" wrapText="1"/>
    </xf>
    <xf numFmtId="4" fontId="8" fillId="0" borderId="2" xfId="2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4" fontId="10" fillId="0" borderId="8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7" fillId="0" borderId="8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5" fillId="0" borderId="8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8" xfId="0" applyNumberForma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6" fillId="0" borderId="5" xfId="0" applyFont="1" applyBorder="1"/>
    <xf numFmtId="4" fontId="7" fillId="0" borderId="15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6" fillId="0" borderId="8" xfId="0" applyFont="1" applyBorder="1" applyAlignment="1">
      <alignment wrapText="1"/>
    </xf>
    <xf numFmtId="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/>
    </xf>
    <xf numFmtId="2" fontId="10" fillId="0" borderId="8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wrapText="1"/>
    </xf>
    <xf numFmtId="4" fontId="16" fillId="0" borderId="5" xfId="0" applyNumberFormat="1" applyFont="1" applyBorder="1" applyAlignment="1">
      <alignment horizontal="right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0" fontId="27" fillId="0" borderId="8" xfId="0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right" wrapText="1"/>
    </xf>
    <xf numFmtId="4" fontId="16" fillId="0" borderId="8" xfId="0" applyNumberFormat="1" applyFont="1" applyBorder="1"/>
    <xf numFmtId="4" fontId="16" fillId="0" borderId="8" xfId="0" applyNumberFormat="1" applyFont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1" fillId="0" borderId="8" xfId="0" applyNumberFormat="1" applyFont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9" fontId="32" fillId="0" borderId="0" xfId="1" applyBorder="1" applyAlignment="1" applyProtection="1">
      <alignment wrapText="1"/>
    </xf>
    <xf numFmtId="4" fontId="16" fillId="0" borderId="8" xfId="1" applyNumberFormat="1" applyFont="1" applyBorder="1" applyAlignment="1" applyProtection="1">
      <alignment wrapText="1"/>
    </xf>
    <xf numFmtId="9" fontId="29" fillId="0" borderId="0" xfId="1" applyFont="1" applyBorder="1" applyAlignment="1" applyProtection="1">
      <alignment vertical="center" wrapText="1"/>
    </xf>
    <xf numFmtId="9" fontId="29" fillId="0" borderId="0" xfId="1" applyFont="1" applyBorder="1" applyAlignment="1" applyProtection="1">
      <alignment vertical="center"/>
    </xf>
    <xf numFmtId="9" fontId="32" fillId="0" borderId="0" xfId="1" applyBorder="1" applyProtection="1"/>
    <xf numFmtId="0" fontId="30" fillId="0" borderId="0" xfId="0" applyFont="1" applyAlignment="1">
      <alignment vertical="center"/>
    </xf>
    <xf numFmtId="164" fontId="30" fillId="0" borderId="0" xfId="0" applyNumberFormat="1" applyFont="1" applyAlignment="1" applyProtection="1">
      <alignment vertical="center"/>
      <protection locked="0"/>
    </xf>
    <xf numFmtId="164" fontId="29" fillId="0" borderId="0" xfId="0" applyNumberFormat="1" applyFont="1" applyAlignment="1">
      <alignment vertical="center"/>
    </xf>
    <xf numFmtId="0" fontId="31" fillId="0" borderId="0" xfId="0" applyFont="1"/>
    <xf numFmtId="0" fontId="20" fillId="0" borderId="0" xfId="0" applyFont="1"/>
    <xf numFmtId="0" fontId="18" fillId="0" borderId="0" xfId="0" applyFont="1"/>
    <xf numFmtId="4" fontId="21" fillId="4" borderId="8" xfId="0" applyNumberFormat="1" applyFont="1" applyFill="1" applyBorder="1" applyAlignment="1">
      <alignment horizontal="right" wrapText="1"/>
    </xf>
    <xf numFmtId="0" fontId="0" fillId="3" borderId="0" xfId="0" applyFill="1" applyAlignment="1">
      <alignment horizontal="left" vertical="top" wrapText="1"/>
    </xf>
    <xf numFmtId="0" fontId="33" fillId="0" borderId="8" xfId="0" applyFont="1" applyBorder="1" applyAlignment="1">
      <alignment vertical="center" wrapText="1"/>
    </xf>
    <xf numFmtId="4" fontId="33" fillId="0" borderId="8" xfId="0" applyNumberFormat="1" applyFont="1" applyBorder="1" applyAlignment="1">
      <alignment horizontal="right" vertical="center" wrapText="1"/>
    </xf>
    <xf numFmtId="0" fontId="33" fillId="0" borderId="8" xfId="0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2" applyFont="1" applyAlignment="1">
      <alignment horizontal="left" vertical="center"/>
    </xf>
    <xf numFmtId="0" fontId="0" fillId="0" borderId="1" xfId="0" applyBorder="1" applyAlignment="1">
      <alignment horizontal="center" wrapText="1"/>
    </xf>
    <xf numFmtId="2" fontId="8" fillId="0" borderId="0" xfId="2" applyNumberFormat="1" applyFont="1" applyAlignment="1">
      <alignment horizontal="left" vertical="center" wrapText="1"/>
    </xf>
    <xf numFmtId="2" fontId="7" fillId="0" borderId="0" xfId="2" applyNumberFormat="1" applyFont="1" applyAlignment="1">
      <alignment horizontal="left" vertical="center" wrapText="1"/>
    </xf>
    <xf numFmtId="2" fontId="7" fillId="0" borderId="2" xfId="2" applyNumberFormat="1" applyFont="1" applyBorder="1" applyAlignment="1">
      <alignment horizontal="left" vertical="center" wrapText="1"/>
    </xf>
    <xf numFmtId="2" fontId="7" fillId="0" borderId="1" xfId="2" applyNumberFormat="1" applyFont="1" applyBorder="1" applyAlignment="1">
      <alignment horizontal="left" vertical="center" wrapText="1"/>
    </xf>
    <xf numFmtId="2" fontId="8" fillId="0" borderId="3" xfId="2" applyNumberFormat="1" applyFont="1" applyBorder="1" applyAlignment="1">
      <alignment horizontal="left" vertical="center" wrapText="1"/>
    </xf>
    <xf numFmtId="2" fontId="8" fillId="0" borderId="1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34" fillId="3" borderId="0" xfId="0" applyFont="1" applyFill="1" applyAlignment="1">
      <alignment horizontal="left" vertical="center" wrapText="1"/>
    </xf>
    <xf numFmtId="9" fontId="16" fillId="0" borderId="8" xfId="1" applyFont="1" applyBorder="1" applyAlignment="1" applyProtection="1">
      <alignment horizontal="left" wrapText="1"/>
    </xf>
    <xf numFmtId="0" fontId="1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33" fillId="0" borderId="8" xfId="0" applyFont="1" applyBorder="1" applyAlignment="1">
      <alignment vertical="center" wrapText="1"/>
    </xf>
    <xf numFmtId="4" fontId="33" fillId="0" borderId="8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</cellXfs>
  <cellStyles count="3">
    <cellStyle name="Normalny" xfId="0" builtinId="0"/>
    <cellStyle name="Normalny 2" xfId="2" xr:uid="{00000000-0005-0000-0000-000006000000}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B325"/>
  <sheetViews>
    <sheetView tabSelected="1" topLeftCell="A283" zoomScaleNormal="100" zoomScalePageLayoutView="130" workbookViewId="0">
      <selection activeCell="H294" sqref="H294"/>
    </sheetView>
  </sheetViews>
  <sheetFormatPr defaultColWidth="8.5703125" defaultRowHeight="12.75" x14ac:dyDescent="0.2"/>
  <cols>
    <col min="1" max="1" width="3.85546875" customWidth="1"/>
    <col min="2" max="2" width="32.140625" customWidth="1"/>
    <col min="3" max="4" width="26" customWidth="1"/>
    <col min="5" max="5" width="30.7109375" customWidth="1"/>
    <col min="6" max="6" width="17.140625" customWidth="1"/>
    <col min="7" max="7" width="20.5703125" customWidth="1"/>
    <col min="8" max="8" width="17.140625" customWidth="1"/>
    <col min="9" max="9" width="21.42578125" customWidth="1"/>
    <col min="1016" max="1016" width="11.5703125" customWidth="1"/>
  </cols>
  <sheetData>
    <row r="2" spans="1:9" ht="15.75" x14ac:dyDescent="0.2">
      <c r="B2" s="1" t="s">
        <v>0</v>
      </c>
      <c r="D2" s="2"/>
      <c r="E2" s="2"/>
      <c r="F2" s="3"/>
      <c r="G2" s="4"/>
    </row>
    <row r="4" spans="1:9" s="6" customFormat="1" ht="27" customHeight="1" x14ac:dyDescent="0.2">
      <c r="A4" s="5" t="s">
        <v>1</v>
      </c>
      <c r="B4" s="163" t="s">
        <v>2</v>
      </c>
      <c r="C4" s="163"/>
      <c r="D4" s="163"/>
      <c r="E4" s="163"/>
      <c r="F4" s="163"/>
      <c r="G4" s="163"/>
      <c r="H4" s="163"/>
      <c r="I4" s="163"/>
    </row>
    <row r="5" spans="1:9" s="6" customFormat="1" ht="44.25" customHeight="1" x14ac:dyDescent="0.2">
      <c r="A5" s="7"/>
      <c r="B5" s="164" t="s">
        <v>3</v>
      </c>
      <c r="C5" s="164"/>
      <c r="D5" s="164"/>
      <c r="E5" s="164"/>
      <c r="F5" s="164"/>
      <c r="G5" s="164"/>
      <c r="H5" s="164"/>
      <c r="I5" s="164"/>
    </row>
    <row r="6" spans="1:9" s="6" customFormat="1" x14ac:dyDescent="0.2"/>
    <row r="7" spans="1:9" s="6" customFormat="1" ht="42.75" customHeight="1" x14ac:dyDescent="0.2">
      <c r="A7" s="5" t="s">
        <v>4</v>
      </c>
      <c r="B7" s="165" t="s">
        <v>5</v>
      </c>
      <c r="C7" s="165"/>
      <c r="D7" s="165"/>
      <c r="E7" s="165"/>
      <c r="F7" s="165"/>
      <c r="G7" s="165"/>
      <c r="H7" s="165"/>
      <c r="I7" s="165"/>
    </row>
    <row r="8" spans="1:9" s="6" customFormat="1" ht="44.25" customHeight="1" x14ac:dyDescent="0.2">
      <c r="B8" s="164" t="s">
        <v>6</v>
      </c>
      <c r="C8" s="164"/>
      <c r="D8" s="164"/>
      <c r="E8" s="164"/>
      <c r="F8" s="164"/>
      <c r="G8" s="164"/>
      <c r="H8" s="164"/>
      <c r="I8" s="164"/>
    </row>
    <row r="9" spans="1:9" s="6" customFormat="1" x14ac:dyDescent="0.2"/>
    <row r="10" spans="1:9" s="6" customFormat="1" ht="15" customHeight="1" x14ac:dyDescent="0.2">
      <c r="A10" s="5" t="s">
        <v>7</v>
      </c>
      <c r="B10" s="8" t="s">
        <v>8</v>
      </c>
      <c r="C10" s="8"/>
      <c r="D10" s="8"/>
      <c r="E10" s="8"/>
      <c r="F10" s="8"/>
      <c r="G10" s="8"/>
      <c r="H10" s="8"/>
      <c r="I10" s="8"/>
    </row>
    <row r="11" spans="1:9" s="6" customFormat="1" ht="27.75" customHeight="1" x14ac:dyDescent="0.2">
      <c r="B11" s="164" t="s">
        <v>9</v>
      </c>
      <c r="C11" s="164"/>
      <c r="D11" s="164"/>
      <c r="E11" s="164"/>
      <c r="F11" s="164"/>
      <c r="G11" s="164"/>
      <c r="H11" s="164"/>
      <c r="I11" s="164"/>
    </row>
    <row r="12" spans="1:9" s="6" customFormat="1" ht="21.75" customHeight="1" x14ac:dyDescent="0.2">
      <c r="C12" s="9"/>
      <c r="D12" s="9"/>
      <c r="E12" s="9"/>
    </row>
    <row r="13" spans="1:9" s="6" customFormat="1" ht="24" customHeight="1" x14ac:dyDescent="0.2">
      <c r="B13" s="166" t="s">
        <v>10</v>
      </c>
      <c r="C13" s="166"/>
      <c r="D13" s="166"/>
      <c r="E13" s="166"/>
      <c r="F13" s="166"/>
      <c r="G13" s="166"/>
      <c r="H13" s="166"/>
      <c r="I13" s="166"/>
    </row>
    <row r="14" spans="1:9" s="6" customFormat="1" ht="19.5" x14ac:dyDescent="0.2">
      <c r="B14" s="167"/>
      <c r="C14" s="167"/>
      <c r="D14" s="10" t="s">
        <v>11</v>
      </c>
      <c r="E14" s="10" t="s">
        <v>12</v>
      </c>
      <c r="F14" s="10" t="s">
        <v>13</v>
      </c>
      <c r="G14" s="11" t="s">
        <v>14</v>
      </c>
    </row>
    <row r="15" spans="1:9" s="6" customFormat="1" ht="12.75" customHeight="1" x14ac:dyDescent="0.2">
      <c r="B15" s="168" t="s">
        <v>15</v>
      </c>
      <c r="C15" s="168"/>
      <c r="D15" s="12"/>
      <c r="E15" s="12"/>
      <c r="F15" s="12"/>
      <c r="G15" s="12"/>
    </row>
    <row r="16" spans="1:9" s="6" customFormat="1" ht="12.75" customHeight="1" x14ac:dyDescent="0.2">
      <c r="B16" s="169" t="s">
        <v>16</v>
      </c>
      <c r="C16" s="169"/>
      <c r="D16" s="13">
        <v>0</v>
      </c>
      <c r="E16" s="13">
        <v>0</v>
      </c>
      <c r="F16" s="13">
        <v>54333.46</v>
      </c>
      <c r="G16" s="13">
        <v>54333.46</v>
      </c>
    </row>
    <row r="17" spans="2:7" s="6" customFormat="1" ht="12.75" customHeight="1" x14ac:dyDescent="0.2">
      <c r="B17" s="169" t="s">
        <v>17</v>
      </c>
      <c r="C17" s="169"/>
      <c r="D17" s="13">
        <v>0</v>
      </c>
      <c r="E17" s="13">
        <v>0</v>
      </c>
      <c r="F17" s="13">
        <v>0</v>
      </c>
      <c r="G17" s="13">
        <v>0</v>
      </c>
    </row>
    <row r="18" spans="2:7" s="6" customFormat="1" ht="12.75" customHeight="1" x14ac:dyDescent="0.2">
      <c r="B18" s="169" t="s">
        <v>18</v>
      </c>
      <c r="C18" s="169"/>
      <c r="D18" s="14">
        <v>0</v>
      </c>
      <c r="E18" s="14">
        <v>0</v>
      </c>
      <c r="F18" s="14">
        <v>0</v>
      </c>
      <c r="G18" s="14">
        <v>0</v>
      </c>
    </row>
    <row r="19" spans="2:7" s="6" customFormat="1" ht="12.75" customHeight="1" x14ac:dyDescent="0.2">
      <c r="B19" s="169" t="s">
        <v>19</v>
      </c>
      <c r="C19" s="169"/>
      <c r="D19" s="14">
        <v>0</v>
      </c>
      <c r="E19" s="14">
        <v>0</v>
      </c>
      <c r="F19" s="14">
        <v>0</v>
      </c>
      <c r="G19" s="14">
        <v>0</v>
      </c>
    </row>
    <row r="20" spans="2:7" s="6" customFormat="1" ht="12.75" customHeight="1" x14ac:dyDescent="0.2">
      <c r="B20" s="169" t="s">
        <v>20</v>
      </c>
      <c r="C20" s="169"/>
      <c r="D20" s="13">
        <v>0</v>
      </c>
      <c r="E20" s="13">
        <v>0</v>
      </c>
      <c r="F20" s="13">
        <v>0</v>
      </c>
      <c r="G20" s="13">
        <v>0</v>
      </c>
    </row>
    <row r="21" spans="2:7" s="6" customFormat="1" ht="13.5" customHeight="1" x14ac:dyDescent="0.2">
      <c r="B21" s="170" t="s">
        <v>19</v>
      </c>
      <c r="C21" s="170"/>
      <c r="D21" s="15">
        <v>0</v>
      </c>
      <c r="E21" s="15">
        <v>0</v>
      </c>
      <c r="F21" s="15">
        <v>0</v>
      </c>
      <c r="G21" s="15">
        <v>0</v>
      </c>
    </row>
    <row r="22" spans="2:7" s="6" customFormat="1" ht="13.5" customHeight="1" x14ac:dyDescent="0.2">
      <c r="B22" s="171" t="s">
        <v>21</v>
      </c>
      <c r="C22" s="171"/>
      <c r="D22" s="16">
        <v>0</v>
      </c>
      <c r="E22" s="16">
        <v>0</v>
      </c>
      <c r="F22" s="16">
        <v>54333.46</v>
      </c>
      <c r="G22" s="16">
        <v>54333.46</v>
      </c>
    </row>
    <row r="23" spans="2:7" s="6" customFormat="1" ht="12.75" customHeight="1" x14ac:dyDescent="0.2">
      <c r="B23" s="172" t="s">
        <v>22</v>
      </c>
      <c r="C23" s="172"/>
      <c r="D23" s="12"/>
      <c r="E23" s="12"/>
      <c r="F23" s="12"/>
      <c r="G23" s="12"/>
    </row>
    <row r="24" spans="2:7" s="6" customFormat="1" ht="12.75" customHeight="1" x14ac:dyDescent="0.2">
      <c r="B24" s="169" t="s">
        <v>16</v>
      </c>
      <c r="C24" s="169"/>
      <c r="D24" s="13">
        <v>0</v>
      </c>
      <c r="E24" s="13">
        <v>0</v>
      </c>
      <c r="F24" s="13">
        <v>54333.46</v>
      </c>
      <c r="G24" s="13">
        <v>54333.46</v>
      </c>
    </row>
    <row r="25" spans="2:7" s="6" customFormat="1" ht="12.75" customHeight="1" x14ac:dyDescent="0.2">
      <c r="B25" s="169" t="s">
        <v>17</v>
      </c>
      <c r="C25" s="169"/>
      <c r="D25" s="13">
        <v>0</v>
      </c>
      <c r="E25" s="13">
        <v>0</v>
      </c>
      <c r="F25" s="13">
        <v>0</v>
      </c>
      <c r="G25" s="13">
        <v>0</v>
      </c>
    </row>
    <row r="26" spans="2:7" s="6" customFormat="1" ht="12.75" customHeight="1" x14ac:dyDescent="0.2">
      <c r="B26" s="169" t="s">
        <v>23</v>
      </c>
      <c r="C26" s="169"/>
      <c r="D26" s="14">
        <v>0</v>
      </c>
      <c r="E26" s="14">
        <v>0</v>
      </c>
      <c r="F26" s="14">
        <v>0</v>
      </c>
      <c r="G26" s="14">
        <v>0</v>
      </c>
    </row>
    <row r="27" spans="2:7" s="6" customFormat="1" ht="12.75" customHeight="1" x14ac:dyDescent="0.2">
      <c r="B27" s="169" t="s">
        <v>19</v>
      </c>
      <c r="C27" s="169"/>
      <c r="D27" s="14">
        <v>0</v>
      </c>
      <c r="E27" s="14">
        <v>0</v>
      </c>
      <c r="F27" s="14">
        <v>0</v>
      </c>
      <c r="G27" s="14">
        <v>0</v>
      </c>
    </row>
    <row r="28" spans="2:7" s="6" customFormat="1" ht="12.75" customHeight="1" x14ac:dyDescent="0.2">
      <c r="B28" s="169" t="s">
        <v>24</v>
      </c>
      <c r="C28" s="169"/>
      <c r="D28" s="13">
        <v>0</v>
      </c>
      <c r="E28" s="13">
        <v>0</v>
      </c>
      <c r="F28" s="13">
        <v>0</v>
      </c>
      <c r="G28" s="13">
        <v>0</v>
      </c>
    </row>
    <row r="29" spans="2:7" s="6" customFormat="1" ht="13.5" customHeight="1" x14ac:dyDescent="0.2">
      <c r="B29" s="170" t="s">
        <v>19</v>
      </c>
      <c r="C29" s="170"/>
      <c r="D29" s="15">
        <v>0</v>
      </c>
      <c r="E29" s="15">
        <v>0</v>
      </c>
      <c r="F29" s="15">
        <v>0</v>
      </c>
      <c r="G29" s="15">
        <v>0</v>
      </c>
    </row>
    <row r="30" spans="2:7" s="6" customFormat="1" ht="13.5" customHeight="1" x14ac:dyDescent="0.2">
      <c r="B30" s="171" t="s">
        <v>25</v>
      </c>
      <c r="C30" s="171"/>
      <c r="D30" s="16">
        <v>0</v>
      </c>
      <c r="E30" s="16">
        <v>0</v>
      </c>
      <c r="F30" s="16">
        <v>54333.46</v>
      </c>
      <c r="G30" s="16">
        <v>54333.46</v>
      </c>
    </row>
    <row r="31" spans="2:7" s="6" customFormat="1" ht="13.5" customHeight="1" x14ac:dyDescent="0.2">
      <c r="B31" s="171" t="s">
        <v>26</v>
      </c>
      <c r="C31" s="171"/>
      <c r="D31" s="15">
        <v>0</v>
      </c>
      <c r="E31" s="15">
        <v>0</v>
      </c>
      <c r="F31" s="15">
        <v>0</v>
      </c>
      <c r="G31" s="15">
        <v>0</v>
      </c>
    </row>
    <row r="32" spans="2:7" s="6" customFormat="1" ht="13.5" customHeight="1" x14ac:dyDescent="0.2">
      <c r="B32" s="173" t="s">
        <v>27</v>
      </c>
      <c r="C32" s="173"/>
      <c r="D32" s="17"/>
      <c r="E32" s="17"/>
      <c r="F32" s="16"/>
      <c r="G32" s="16"/>
    </row>
    <row r="33" spans="2:9" s="6" customFormat="1" ht="13.5" customHeight="1" x14ac:dyDescent="0.2">
      <c r="B33" s="171" t="s">
        <v>16</v>
      </c>
      <c r="C33" s="171"/>
      <c r="D33" s="16">
        <v>0</v>
      </c>
      <c r="E33" s="16">
        <v>0</v>
      </c>
      <c r="F33" s="16">
        <v>0</v>
      </c>
      <c r="G33" s="16">
        <v>0</v>
      </c>
    </row>
    <row r="34" spans="2:9" s="6" customFormat="1" ht="13.5" customHeight="1" x14ac:dyDescent="0.2">
      <c r="B34" s="171" t="s">
        <v>21</v>
      </c>
      <c r="C34" s="171"/>
      <c r="D34" s="16">
        <v>0</v>
      </c>
      <c r="E34" s="16">
        <v>0</v>
      </c>
      <c r="F34" s="16">
        <v>0</v>
      </c>
      <c r="G34" s="16">
        <v>0</v>
      </c>
    </row>
    <row r="35" spans="2:9" s="6" customFormat="1" ht="21.75" customHeight="1" x14ac:dyDescent="0.2">
      <c r="C35" s="9"/>
      <c r="D35" s="9"/>
      <c r="E35" s="9"/>
    </row>
    <row r="36" spans="2:9" s="6" customFormat="1" ht="24" customHeight="1" x14ac:dyDescent="0.2">
      <c r="B36" s="166" t="s">
        <v>28</v>
      </c>
      <c r="C36" s="166"/>
      <c r="D36" s="166"/>
      <c r="E36" s="166"/>
      <c r="F36" s="166"/>
      <c r="G36" s="166"/>
      <c r="H36" s="166"/>
      <c r="I36" s="166"/>
    </row>
    <row r="37" spans="2:9" s="6" customFormat="1" ht="19.5" x14ac:dyDescent="0.2">
      <c r="B37" s="167"/>
      <c r="C37" s="167"/>
      <c r="D37" s="18" t="s">
        <v>29</v>
      </c>
      <c r="E37" s="18" t="s">
        <v>30</v>
      </c>
      <c r="F37" s="18" t="s">
        <v>31</v>
      </c>
      <c r="G37" s="18" t="s">
        <v>32</v>
      </c>
      <c r="H37" s="19" t="s">
        <v>14</v>
      </c>
    </row>
    <row r="38" spans="2:9" s="6" customFormat="1" ht="12.75" customHeight="1" x14ac:dyDescent="0.2">
      <c r="B38" s="174" t="s">
        <v>15</v>
      </c>
      <c r="C38" s="174"/>
      <c r="D38" s="20"/>
      <c r="E38" s="20"/>
      <c r="F38" s="20"/>
      <c r="G38" s="20"/>
      <c r="H38" s="21"/>
    </row>
    <row r="39" spans="2:9" s="6" customFormat="1" ht="12.75" customHeight="1" x14ac:dyDescent="0.2">
      <c r="B39" s="175" t="s">
        <v>16</v>
      </c>
      <c r="C39" s="175"/>
      <c r="D39" s="22">
        <v>0</v>
      </c>
      <c r="E39" s="22">
        <v>56598.66</v>
      </c>
      <c r="F39" s="22">
        <v>0</v>
      </c>
      <c r="G39" s="22">
        <v>480707.52</v>
      </c>
      <c r="H39" s="23">
        <f>E39+G39</f>
        <v>537306.18000000005</v>
      </c>
    </row>
    <row r="40" spans="2:9" s="6" customFormat="1" ht="12.75" customHeight="1" x14ac:dyDescent="0.2">
      <c r="B40" s="176" t="s">
        <v>17</v>
      </c>
      <c r="C40" s="176"/>
      <c r="D40" s="22">
        <v>0</v>
      </c>
      <c r="E40" s="22">
        <v>0</v>
      </c>
      <c r="F40" s="22">
        <v>0</v>
      </c>
      <c r="G40" s="22">
        <v>0</v>
      </c>
      <c r="H40" s="23">
        <v>0</v>
      </c>
    </row>
    <row r="41" spans="2:9" s="6" customFormat="1" ht="12.75" customHeight="1" x14ac:dyDescent="0.2">
      <c r="B41" s="175" t="s">
        <v>33</v>
      </c>
      <c r="C41" s="175"/>
      <c r="D41" s="24">
        <v>0</v>
      </c>
      <c r="E41" s="24">
        <v>0</v>
      </c>
      <c r="F41" s="24">
        <v>0</v>
      </c>
      <c r="G41" s="24">
        <v>0</v>
      </c>
      <c r="H41" s="23">
        <f>E41+G41</f>
        <v>0</v>
      </c>
    </row>
    <row r="42" spans="2:9" s="6" customFormat="1" ht="12.75" customHeight="1" x14ac:dyDescent="0.2">
      <c r="B42" s="175" t="s">
        <v>34</v>
      </c>
      <c r="C42" s="175"/>
      <c r="D42" s="24">
        <v>0</v>
      </c>
      <c r="E42" s="24">
        <v>0</v>
      </c>
      <c r="F42" s="24">
        <v>0</v>
      </c>
      <c r="G42" s="24">
        <v>0</v>
      </c>
      <c r="H42" s="25">
        <v>0</v>
      </c>
    </row>
    <row r="43" spans="2:9" s="6" customFormat="1" ht="12.75" customHeight="1" x14ac:dyDescent="0.2">
      <c r="B43" s="175" t="s">
        <v>24</v>
      </c>
      <c r="C43" s="175"/>
      <c r="D43" s="22">
        <v>0</v>
      </c>
      <c r="E43" s="22">
        <v>0</v>
      </c>
      <c r="F43" s="22">
        <v>0</v>
      </c>
      <c r="G43" s="22">
        <v>0</v>
      </c>
      <c r="H43" s="23">
        <v>0</v>
      </c>
    </row>
    <row r="44" spans="2:9" s="6" customFormat="1" ht="13.5" customHeight="1" x14ac:dyDescent="0.2">
      <c r="B44" s="177" t="s">
        <v>35</v>
      </c>
      <c r="C44" s="177"/>
      <c r="D44" s="26">
        <v>0</v>
      </c>
      <c r="E44" s="26">
        <v>0</v>
      </c>
      <c r="F44" s="26">
        <v>0</v>
      </c>
      <c r="G44" s="26">
        <v>0</v>
      </c>
      <c r="H44" s="27">
        <v>0</v>
      </c>
    </row>
    <row r="45" spans="2:9" s="6" customFormat="1" ht="13.5" customHeight="1" x14ac:dyDescent="0.2">
      <c r="B45" s="178" t="s">
        <v>21</v>
      </c>
      <c r="C45" s="178"/>
      <c r="D45" s="28">
        <v>0</v>
      </c>
      <c r="E45" s="28">
        <f>E39+E40+E41+E42+E43+E44</f>
        <v>56598.66</v>
      </c>
      <c r="F45" s="28">
        <f>F39+F40+F41+F42+F43+F44</f>
        <v>0</v>
      </c>
      <c r="G45" s="28">
        <f>G39+G40+G41+G42+G43+G44</f>
        <v>480707.52</v>
      </c>
      <c r="H45" s="29">
        <f>H39+H40+H41+H42+H43+H44</f>
        <v>537306.18000000005</v>
      </c>
    </row>
    <row r="46" spans="2:9" s="6" customFormat="1" ht="12.75" customHeight="1" x14ac:dyDescent="0.2">
      <c r="B46" s="174" t="s">
        <v>22</v>
      </c>
      <c r="C46" s="174"/>
      <c r="D46" s="20"/>
      <c r="E46" s="20"/>
      <c r="F46" s="20"/>
      <c r="G46" s="20"/>
      <c r="H46" s="30"/>
    </row>
    <row r="47" spans="2:9" s="6" customFormat="1" ht="12.75" customHeight="1" x14ac:dyDescent="0.2">
      <c r="B47" s="175" t="s">
        <v>36</v>
      </c>
      <c r="C47" s="175"/>
      <c r="D47" s="22">
        <v>0</v>
      </c>
      <c r="E47" s="22">
        <v>56598.66</v>
      </c>
      <c r="F47" s="22">
        <v>0</v>
      </c>
      <c r="G47" s="22">
        <v>399821.72</v>
      </c>
      <c r="H47" s="23">
        <f>E47+G47</f>
        <v>456420.38</v>
      </c>
    </row>
    <row r="48" spans="2:9" s="6" customFormat="1" ht="12.75" customHeight="1" x14ac:dyDescent="0.2">
      <c r="B48" s="175" t="s">
        <v>37</v>
      </c>
      <c r="C48" s="175"/>
      <c r="D48" s="24">
        <v>0</v>
      </c>
      <c r="E48" s="24">
        <v>56598.66</v>
      </c>
      <c r="F48" s="24">
        <v>0</v>
      </c>
      <c r="G48" s="24">
        <v>399821.72</v>
      </c>
      <c r="H48" s="25">
        <f>E48+G48</f>
        <v>456420.38</v>
      </c>
    </row>
    <row r="49" spans="2:9" s="6" customFormat="1" ht="12.75" customHeight="1" x14ac:dyDescent="0.2">
      <c r="B49" s="175" t="s">
        <v>17</v>
      </c>
      <c r="C49" s="175"/>
      <c r="D49" s="22">
        <v>0</v>
      </c>
      <c r="E49" s="22"/>
      <c r="F49" s="22">
        <v>0</v>
      </c>
      <c r="G49" s="22">
        <v>29923</v>
      </c>
      <c r="H49" s="23">
        <f>E49+G49</f>
        <v>29923</v>
      </c>
    </row>
    <row r="50" spans="2:9" s="6" customFormat="1" ht="12.75" customHeight="1" x14ac:dyDescent="0.2">
      <c r="B50" s="175" t="s">
        <v>38</v>
      </c>
      <c r="C50" s="175"/>
      <c r="D50" s="24">
        <v>0</v>
      </c>
      <c r="E50" s="24">
        <v>0</v>
      </c>
      <c r="F50" s="24">
        <v>0</v>
      </c>
      <c r="G50" s="24">
        <v>29923</v>
      </c>
      <c r="H50" s="25">
        <v>29923</v>
      </c>
    </row>
    <row r="51" spans="2:9" s="6" customFormat="1" ht="12.75" customHeight="1" x14ac:dyDescent="0.2">
      <c r="B51" s="175" t="s">
        <v>34</v>
      </c>
      <c r="C51" s="175"/>
      <c r="D51" s="24">
        <v>0</v>
      </c>
      <c r="E51" s="24">
        <v>0</v>
      </c>
      <c r="F51" s="24">
        <v>0</v>
      </c>
      <c r="G51" s="24">
        <v>0</v>
      </c>
      <c r="H51" s="25">
        <v>0</v>
      </c>
    </row>
    <row r="52" spans="2:9" s="6" customFormat="1" ht="12.75" customHeight="1" x14ac:dyDescent="0.2">
      <c r="B52" s="175" t="s">
        <v>24</v>
      </c>
      <c r="C52" s="175"/>
      <c r="D52" s="22">
        <v>0</v>
      </c>
      <c r="E52" s="22">
        <v>0</v>
      </c>
      <c r="F52" s="22">
        <v>0</v>
      </c>
      <c r="G52" s="22">
        <v>0</v>
      </c>
      <c r="H52" s="23">
        <v>0</v>
      </c>
    </row>
    <row r="53" spans="2:9" s="6" customFormat="1" ht="13.5" customHeight="1" x14ac:dyDescent="0.2">
      <c r="B53" s="177" t="s">
        <v>35</v>
      </c>
      <c r="C53" s="177"/>
      <c r="D53" s="26">
        <v>0</v>
      </c>
      <c r="E53" s="26">
        <v>0</v>
      </c>
      <c r="F53" s="26">
        <v>0</v>
      </c>
      <c r="G53" s="26">
        <v>0</v>
      </c>
      <c r="H53" s="25">
        <v>0</v>
      </c>
    </row>
    <row r="54" spans="2:9" s="6" customFormat="1" ht="13.5" customHeight="1" x14ac:dyDescent="0.2">
      <c r="B54" s="178" t="s">
        <v>25</v>
      </c>
      <c r="C54" s="178"/>
      <c r="D54" s="28">
        <v>0</v>
      </c>
      <c r="E54" s="28">
        <f>E48+E49</f>
        <v>56598.66</v>
      </c>
      <c r="F54" s="28">
        <v>0</v>
      </c>
      <c r="G54" s="28">
        <f>G48+G49</f>
        <v>429744.72</v>
      </c>
      <c r="H54" s="31">
        <f>E54+G54</f>
        <v>486343.38</v>
      </c>
    </row>
    <row r="55" spans="2:9" s="6" customFormat="1" ht="12.75" customHeight="1" x14ac:dyDescent="0.2">
      <c r="B55" s="179" t="s">
        <v>39</v>
      </c>
      <c r="C55" s="179"/>
      <c r="D55" s="24">
        <v>0</v>
      </c>
      <c r="E55" s="24">
        <v>0</v>
      </c>
      <c r="F55" s="24">
        <v>0</v>
      </c>
      <c r="G55" s="24">
        <v>0</v>
      </c>
      <c r="H55" s="25">
        <v>0</v>
      </c>
    </row>
    <row r="56" spans="2:9" s="6" customFormat="1" ht="13.5" customHeight="1" x14ac:dyDescent="0.2">
      <c r="B56" s="180" t="s">
        <v>27</v>
      </c>
      <c r="C56" s="180"/>
      <c r="D56" s="26"/>
      <c r="E56" s="26"/>
      <c r="F56" s="26"/>
      <c r="G56" s="26"/>
      <c r="H56" s="27"/>
    </row>
    <row r="57" spans="2:9" s="6" customFormat="1" ht="13.5" customHeight="1" x14ac:dyDescent="0.2">
      <c r="B57" s="181" t="s">
        <v>16</v>
      </c>
      <c r="C57" s="181"/>
      <c r="D57" s="32">
        <v>0</v>
      </c>
      <c r="E57" s="32">
        <f>E39-E47</f>
        <v>0</v>
      </c>
      <c r="F57" s="32">
        <v>0</v>
      </c>
      <c r="G57" s="32">
        <f>G39-G47</f>
        <v>80885.800000000047</v>
      </c>
      <c r="H57" s="33">
        <f>E57+G57</f>
        <v>80885.800000000047</v>
      </c>
    </row>
    <row r="58" spans="2:9" s="6" customFormat="1" ht="13.5" customHeight="1" x14ac:dyDescent="0.2">
      <c r="B58" s="181" t="s">
        <v>21</v>
      </c>
      <c r="C58" s="181"/>
      <c r="D58" s="32">
        <v>0</v>
      </c>
      <c r="E58" s="32">
        <f>E39-E54</f>
        <v>0</v>
      </c>
      <c r="F58" s="32">
        <v>0</v>
      </c>
      <c r="G58" s="32">
        <f>G45-G54</f>
        <v>50962.800000000047</v>
      </c>
      <c r="H58" s="33">
        <f>E58+G58</f>
        <v>50962.800000000047</v>
      </c>
    </row>
    <row r="59" spans="2:9" s="6" customFormat="1" x14ac:dyDescent="0.2">
      <c r="B59" s="34"/>
      <c r="C59" s="34"/>
      <c r="D59" s="35"/>
      <c r="E59" s="35"/>
      <c r="F59" s="35"/>
      <c r="G59" s="35"/>
      <c r="H59" s="35"/>
    </row>
    <row r="60" spans="2:9" s="6" customFormat="1" x14ac:dyDescent="0.2">
      <c r="B60" s="34"/>
      <c r="C60" s="34"/>
      <c r="D60" s="35"/>
      <c r="E60" s="35"/>
      <c r="F60" s="35"/>
      <c r="G60" s="35"/>
      <c r="H60" s="35"/>
    </row>
    <row r="61" spans="2:9" s="6" customFormat="1" ht="18" customHeight="1" x14ac:dyDescent="0.2">
      <c r="B61" s="182" t="s">
        <v>40</v>
      </c>
      <c r="C61" s="182"/>
      <c r="D61" s="182"/>
      <c r="E61" s="182"/>
      <c r="F61" s="182"/>
      <c r="G61" s="182"/>
      <c r="H61" s="182"/>
      <c r="I61" s="182"/>
    </row>
    <row r="62" spans="2:9" s="6" customFormat="1" ht="19.5" x14ac:dyDescent="0.2">
      <c r="B62" s="167"/>
      <c r="C62" s="167"/>
      <c r="D62" s="18" t="s">
        <v>29</v>
      </c>
      <c r="E62" s="18" t="s">
        <v>30</v>
      </c>
      <c r="F62" s="18" t="s">
        <v>31</v>
      </c>
      <c r="G62" s="18" t="s">
        <v>32</v>
      </c>
      <c r="H62" s="19" t="s">
        <v>14</v>
      </c>
    </row>
    <row r="63" spans="2:9" s="6" customFormat="1" ht="12.75" customHeight="1" x14ac:dyDescent="0.2">
      <c r="B63" s="174" t="s">
        <v>15</v>
      </c>
      <c r="C63" s="174"/>
      <c r="D63" s="36"/>
      <c r="E63" s="36"/>
      <c r="F63" s="36"/>
      <c r="G63" s="36"/>
      <c r="H63" s="37"/>
    </row>
    <row r="64" spans="2:9" s="6" customFormat="1" ht="12.75" customHeight="1" x14ac:dyDescent="0.2">
      <c r="B64" s="175" t="s">
        <v>16</v>
      </c>
      <c r="C64" s="175"/>
      <c r="D64" s="35">
        <v>0</v>
      </c>
      <c r="E64" s="35">
        <v>0</v>
      </c>
      <c r="F64" s="35">
        <v>0</v>
      </c>
      <c r="G64" s="35"/>
      <c r="H64" s="38">
        <f>E64+G64</f>
        <v>0</v>
      </c>
    </row>
    <row r="65" spans="2:9" s="6" customFormat="1" ht="12.75" customHeight="1" x14ac:dyDescent="0.2">
      <c r="B65" s="176" t="s">
        <v>17</v>
      </c>
      <c r="C65" s="176"/>
      <c r="D65" s="35">
        <v>0</v>
      </c>
      <c r="E65" s="35">
        <v>0</v>
      </c>
      <c r="F65" s="35">
        <v>0</v>
      </c>
      <c r="G65" s="35">
        <v>0</v>
      </c>
      <c r="H65" s="38">
        <v>0</v>
      </c>
    </row>
    <row r="66" spans="2:9" s="6" customFormat="1" ht="12.75" customHeight="1" x14ac:dyDescent="0.2">
      <c r="B66" s="175" t="s">
        <v>33</v>
      </c>
      <c r="C66" s="175"/>
      <c r="D66" s="39">
        <v>0</v>
      </c>
      <c r="E66" s="39">
        <v>0</v>
      </c>
      <c r="F66" s="39">
        <v>0</v>
      </c>
      <c r="G66" s="39"/>
      <c r="H66" s="38">
        <f>E66+G66</f>
        <v>0</v>
      </c>
    </row>
    <row r="67" spans="2:9" s="6" customFormat="1" ht="12.75" customHeight="1" x14ac:dyDescent="0.2">
      <c r="B67" s="175" t="s">
        <v>34</v>
      </c>
      <c r="C67" s="175"/>
      <c r="D67" s="39">
        <v>0</v>
      </c>
      <c r="E67" s="39">
        <v>0</v>
      </c>
      <c r="F67" s="39">
        <v>0</v>
      </c>
      <c r="G67" s="39">
        <v>0</v>
      </c>
      <c r="H67" s="40">
        <v>0</v>
      </c>
    </row>
    <row r="68" spans="2:9" s="6" customFormat="1" ht="12.75" customHeight="1" x14ac:dyDescent="0.2">
      <c r="B68" s="175" t="s">
        <v>24</v>
      </c>
      <c r="C68" s="175"/>
      <c r="D68" s="35">
        <v>0</v>
      </c>
      <c r="E68" s="35">
        <v>0</v>
      </c>
      <c r="F68" s="35">
        <v>0</v>
      </c>
      <c r="G68" s="35">
        <v>0</v>
      </c>
      <c r="H68" s="38">
        <v>0</v>
      </c>
    </row>
    <row r="69" spans="2:9" s="6" customFormat="1" ht="13.5" customHeight="1" x14ac:dyDescent="0.2">
      <c r="B69" s="177" t="s">
        <v>35</v>
      </c>
      <c r="C69" s="177"/>
      <c r="D69" s="41">
        <v>0</v>
      </c>
      <c r="E69" s="41">
        <v>0</v>
      </c>
      <c r="F69" s="32">
        <v>0</v>
      </c>
      <c r="G69" s="41">
        <v>0</v>
      </c>
      <c r="H69" s="42">
        <v>0</v>
      </c>
    </row>
    <row r="70" spans="2:9" s="6" customFormat="1" ht="13.5" customHeight="1" x14ac:dyDescent="0.2">
      <c r="B70" s="178" t="s">
        <v>21</v>
      </c>
      <c r="C70" s="178"/>
      <c r="D70" s="32">
        <v>0</v>
      </c>
      <c r="E70" s="32">
        <f>E64+E65+E66+E67+E68+E69</f>
        <v>0</v>
      </c>
      <c r="F70" s="32">
        <f>F64+F65+F66+F67+F68+F69</f>
        <v>0</v>
      </c>
      <c r="G70" s="32">
        <f>G64+G65+G66+G67+G68+G69</f>
        <v>0</v>
      </c>
      <c r="H70" s="33">
        <f>H64+H65+H66+H67+H68+H69</f>
        <v>0</v>
      </c>
    </row>
    <row r="71" spans="2:9" s="6" customFormat="1" x14ac:dyDescent="0.2">
      <c r="B71" s="34"/>
      <c r="C71" s="34"/>
      <c r="D71" s="35"/>
      <c r="E71" s="35"/>
      <c r="F71" s="35"/>
      <c r="G71" s="35"/>
      <c r="H71" s="35"/>
    </row>
    <row r="72" spans="2:9" s="6" customFormat="1" ht="24.75" customHeight="1" x14ac:dyDescent="0.2">
      <c r="B72" s="166" t="s">
        <v>241</v>
      </c>
      <c r="C72" s="166"/>
      <c r="D72" s="166"/>
      <c r="E72" s="166"/>
      <c r="F72" s="166"/>
      <c r="G72" s="166"/>
      <c r="H72" s="166"/>
      <c r="I72" s="166"/>
    </row>
    <row r="73" spans="2:9" s="6" customFormat="1" ht="14.25" customHeight="1" x14ac:dyDescent="0.2">
      <c r="B73" s="187" t="s">
        <v>41</v>
      </c>
      <c r="C73" s="188" t="s">
        <v>42</v>
      </c>
      <c r="D73" s="188"/>
      <c r="E73" s="188" t="s">
        <v>43</v>
      </c>
      <c r="F73" s="188"/>
    </row>
    <row r="74" spans="2:9" s="6" customFormat="1" ht="22.5" x14ac:dyDescent="0.2">
      <c r="B74" s="187"/>
      <c r="C74" s="188"/>
      <c r="D74" s="188"/>
      <c r="E74" s="43" t="s">
        <v>44</v>
      </c>
      <c r="F74" s="43" t="s">
        <v>45</v>
      </c>
    </row>
    <row r="75" spans="2:9" s="6" customFormat="1" ht="14.25" customHeight="1" x14ac:dyDescent="0.2">
      <c r="B75" s="44" t="s">
        <v>46</v>
      </c>
      <c r="C75" s="183" t="s">
        <v>251</v>
      </c>
      <c r="D75" s="183"/>
      <c r="E75" s="45">
        <v>2000</v>
      </c>
      <c r="F75" s="45">
        <v>2000</v>
      </c>
    </row>
    <row r="76" spans="2:9" s="6" customFormat="1" ht="20.25" customHeight="1" x14ac:dyDescent="0.2">
      <c r="B76" s="44"/>
      <c r="C76" s="184"/>
      <c r="D76" s="184"/>
      <c r="E76" s="45"/>
      <c r="F76" s="45"/>
    </row>
    <row r="77" spans="2:9" s="6" customFormat="1" ht="20.25" customHeight="1" x14ac:dyDescent="0.2">
      <c r="B77" s="44"/>
      <c r="C77" s="184"/>
      <c r="D77" s="184"/>
      <c r="E77" s="45"/>
      <c r="F77" s="45"/>
    </row>
    <row r="78" spans="2:9" s="6" customFormat="1" ht="24.75" customHeight="1" x14ac:dyDescent="0.2">
      <c r="B78" s="185" t="s">
        <v>252</v>
      </c>
      <c r="C78" s="185"/>
      <c r="D78" s="185"/>
      <c r="E78" s="48">
        <f>SUM(E75:E77)</f>
        <v>2000</v>
      </c>
      <c r="F78" s="48">
        <f>SUM(F75:F77)</f>
        <v>2000</v>
      </c>
    </row>
    <row r="79" spans="2:9" s="6" customFormat="1" ht="24.75" customHeight="1" x14ac:dyDescent="0.2">
      <c r="B79" s="103"/>
      <c r="C79" s="103"/>
      <c r="D79" s="103"/>
      <c r="E79" s="162"/>
      <c r="F79" s="162"/>
    </row>
    <row r="80" spans="2:9" s="6" customFormat="1" ht="24.75" customHeight="1" x14ac:dyDescent="0.2">
      <c r="B80" s="166" t="s">
        <v>242</v>
      </c>
      <c r="C80" s="166"/>
      <c r="D80" s="166"/>
      <c r="E80" s="166"/>
      <c r="F80" s="166"/>
      <c r="G80" s="166"/>
      <c r="H80" s="166"/>
      <c r="I80" s="166"/>
    </row>
    <row r="81" spans="2:9" s="6" customFormat="1" ht="14.25" customHeight="1" x14ac:dyDescent="0.2">
      <c r="B81" s="187" t="s">
        <v>41</v>
      </c>
      <c r="C81" s="188" t="s">
        <v>42</v>
      </c>
      <c r="D81" s="188"/>
      <c r="E81" s="188" t="s">
        <v>43</v>
      </c>
      <c r="F81" s="188"/>
    </row>
    <row r="82" spans="2:9" s="6" customFormat="1" ht="22.5" x14ac:dyDescent="0.2">
      <c r="B82" s="187"/>
      <c r="C82" s="188"/>
      <c r="D82" s="188"/>
      <c r="E82" s="43" t="s">
        <v>44</v>
      </c>
      <c r="F82" s="43" t="s">
        <v>45</v>
      </c>
    </row>
    <row r="83" spans="2:9" s="6" customFormat="1" ht="14.25" customHeight="1" x14ac:dyDescent="0.2">
      <c r="B83" s="44" t="s">
        <v>46</v>
      </c>
      <c r="C83" s="183" t="s">
        <v>47</v>
      </c>
      <c r="D83" s="183"/>
      <c r="E83" s="45">
        <v>0</v>
      </c>
      <c r="F83" s="45">
        <v>0</v>
      </c>
    </row>
    <row r="84" spans="2:9" s="6" customFormat="1" ht="20.25" customHeight="1" x14ac:dyDescent="0.2">
      <c r="B84" s="44" t="s">
        <v>48</v>
      </c>
      <c r="C84" s="184" t="s">
        <v>49</v>
      </c>
      <c r="D84" s="184"/>
      <c r="E84" s="45">
        <v>0</v>
      </c>
      <c r="F84" s="45">
        <v>0</v>
      </c>
    </row>
    <row r="85" spans="2:9" s="6" customFormat="1" ht="20.25" customHeight="1" x14ac:dyDescent="0.2">
      <c r="B85" s="44">
        <v>3</v>
      </c>
      <c r="C85" s="184" t="s">
        <v>50</v>
      </c>
      <c r="D85" s="184"/>
      <c r="E85" s="45">
        <v>19251</v>
      </c>
      <c r="F85" s="45">
        <v>9290</v>
      </c>
    </row>
    <row r="86" spans="2:9" s="6" customFormat="1" ht="20.25" customHeight="1" x14ac:dyDescent="0.2">
      <c r="B86" s="44">
        <v>4</v>
      </c>
      <c r="C86" s="184"/>
      <c r="D86" s="184"/>
      <c r="E86" s="45"/>
      <c r="F86" s="47"/>
    </row>
    <row r="87" spans="2:9" s="6" customFormat="1" ht="20.25" customHeight="1" x14ac:dyDescent="0.2">
      <c r="B87" s="44">
        <v>5</v>
      </c>
      <c r="C87" s="184" t="s">
        <v>51</v>
      </c>
      <c r="D87" s="184"/>
      <c r="E87" s="45"/>
      <c r="F87" s="45"/>
    </row>
    <row r="88" spans="2:9" s="6" customFormat="1" ht="21.75" customHeight="1" x14ac:dyDescent="0.2">
      <c r="B88" s="44">
        <v>6</v>
      </c>
      <c r="C88" s="184"/>
      <c r="D88" s="184"/>
      <c r="E88" s="45"/>
      <c r="F88" s="47"/>
    </row>
    <row r="89" spans="2:9" s="6" customFormat="1" ht="24.75" customHeight="1" x14ac:dyDescent="0.2">
      <c r="B89" s="185" t="s">
        <v>52</v>
      </c>
      <c r="C89" s="185"/>
      <c r="D89" s="185"/>
      <c r="E89" s="48">
        <f>SUM(E83:E88)</f>
        <v>19251</v>
      </c>
      <c r="F89" s="48">
        <f>SUM(F83:F88)</f>
        <v>9290</v>
      </c>
    </row>
    <row r="90" spans="2:9" s="6" customFormat="1" ht="21.75" customHeight="1" x14ac:dyDescent="0.2">
      <c r="C90" s="9"/>
      <c r="D90" s="9"/>
      <c r="E90" s="9"/>
    </row>
    <row r="91" spans="2:9" s="6" customFormat="1" ht="24" customHeight="1" x14ac:dyDescent="0.2">
      <c r="B91" s="186" t="s">
        <v>243</v>
      </c>
      <c r="C91" s="186"/>
      <c r="D91" s="186"/>
      <c r="E91" s="186"/>
      <c r="F91" s="186"/>
      <c r="G91" s="186"/>
      <c r="H91" s="186"/>
      <c r="I91" s="186"/>
    </row>
    <row r="92" spans="2:9" s="6" customFormat="1" ht="38.85" customHeight="1" x14ac:dyDescent="0.2">
      <c r="B92" s="185" t="s">
        <v>53</v>
      </c>
      <c r="C92" s="185"/>
      <c r="D92" s="43" t="s">
        <v>54</v>
      </c>
      <c r="E92" s="43" t="s">
        <v>55</v>
      </c>
      <c r="F92" s="43" t="s">
        <v>56</v>
      </c>
      <c r="G92" s="43" t="s">
        <v>57</v>
      </c>
      <c r="H92" s="43" t="s">
        <v>58</v>
      </c>
    </row>
    <row r="93" spans="2:9" s="6" customFormat="1" ht="14.25" customHeight="1" x14ac:dyDescent="0.2">
      <c r="B93" s="191" t="s">
        <v>59</v>
      </c>
      <c r="C93" s="191"/>
      <c r="D93" s="50">
        <v>116304.63</v>
      </c>
      <c r="E93" s="50">
        <v>0</v>
      </c>
      <c r="F93" s="50">
        <v>0</v>
      </c>
      <c r="G93" s="50">
        <v>0</v>
      </c>
      <c r="H93" s="50">
        <v>116304.63</v>
      </c>
    </row>
    <row r="94" spans="2:9" s="6" customFormat="1" ht="14.25" customHeight="1" x14ac:dyDescent="0.2">
      <c r="B94" s="191" t="s">
        <v>60</v>
      </c>
      <c r="C94" s="191"/>
      <c r="D94" s="50">
        <v>-155354.29</v>
      </c>
      <c r="E94" s="50">
        <v>328609.90999999997</v>
      </c>
      <c r="F94" s="50">
        <v>0</v>
      </c>
      <c r="G94" s="50">
        <v>0</v>
      </c>
      <c r="H94" s="50">
        <f>D94+E94-F94+G94</f>
        <v>173255.61999999997</v>
      </c>
    </row>
    <row r="95" spans="2:9" s="6" customFormat="1" ht="14.25" customHeight="1" x14ac:dyDescent="0.2">
      <c r="B95" s="191" t="s">
        <v>260</v>
      </c>
      <c r="C95" s="191"/>
      <c r="D95" s="50">
        <v>0</v>
      </c>
      <c r="E95" s="50">
        <v>0</v>
      </c>
      <c r="F95" s="50">
        <v>0</v>
      </c>
      <c r="G95" s="50"/>
      <c r="H95" s="50">
        <f>D95+E95-F95+G95</f>
        <v>0</v>
      </c>
      <c r="I95" s="51"/>
    </row>
    <row r="96" spans="2:9" s="6" customFormat="1" ht="23.25" customHeight="1" x14ac:dyDescent="0.2">
      <c r="B96" s="191" t="s">
        <v>61</v>
      </c>
      <c r="C96" s="191"/>
      <c r="D96" s="50"/>
      <c r="E96" s="52">
        <v>-669177.99</v>
      </c>
      <c r="F96" s="50"/>
      <c r="G96" s="50"/>
      <c r="H96" s="53">
        <f>SUM(D96:G96)</f>
        <v>-669177.99</v>
      </c>
    </row>
    <row r="97" spans="2:10" s="6" customFormat="1" ht="21" customHeight="1" x14ac:dyDescent="0.2">
      <c r="C97" s="54"/>
      <c r="D97" s="55">
        <f>SUM(D93:D96)</f>
        <v>-39049.660000000003</v>
      </c>
      <c r="E97" s="55">
        <f t="shared" ref="E97:G97" si="0">SUM(E93:E96)</f>
        <v>-340568.08</v>
      </c>
      <c r="F97" s="55">
        <f t="shared" si="0"/>
        <v>0</v>
      </c>
      <c r="G97" s="55">
        <f t="shared" si="0"/>
        <v>0</v>
      </c>
      <c r="H97" s="56">
        <f>SUM(H93:H96)</f>
        <v>-379617.74</v>
      </c>
    </row>
    <row r="98" spans="2:10" s="6" customFormat="1" ht="24" customHeight="1" x14ac:dyDescent="0.2">
      <c r="B98" s="186" t="s">
        <v>244</v>
      </c>
      <c r="C98" s="186"/>
      <c r="D98" s="186"/>
      <c r="E98" s="186"/>
      <c r="F98" s="186"/>
      <c r="G98" s="186"/>
      <c r="H98" s="186"/>
      <c r="I98" s="186"/>
    </row>
    <row r="99" spans="2:10" s="6" customFormat="1" ht="14.25" customHeight="1" x14ac:dyDescent="0.2">
      <c r="B99" s="188" t="s">
        <v>42</v>
      </c>
      <c r="C99" s="188"/>
      <c r="D99" s="188"/>
      <c r="E99" s="188" t="s">
        <v>62</v>
      </c>
      <c r="F99" s="188"/>
      <c r="G99" s="188"/>
      <c r="H99" s="188"/>
      <c r="I99" s="189"/>
      <c r="J99" s="189"/>
    </row>
    <row r="100" spans="2:10" s="6" customFormat="1" ht="14.25" customHeight="1" x14ac:dyDescent="0.2">
      <c r="B100" s="188"/>
      <c r="C100" s="188"/>
      <c r="D100" s="188"/>
      <c r="E100" s="188">
        <v>2024</v>
      </c>
      <c r="F100" s="188"/>
      <c r="G100" s="188">
        <v>2023</v>
      </c>
      <c r="H100" s="188"/>
      <c r="I100" s="189"/>
      <c r="J100" s="189"/>
    </row>
    <row r="101" spans="2:10" s="6" customFormat="1" ht="14.25" customHeight="1" x14ac:dyDescent="0.2">
      <c r="B101" s="188"/>
      <c r="C101" s="188"/>
      <c r="D101" s="188"/>
      <c r="E101" s="43" t="s">
        <v>63</v>
      </c>
      <c r="F101" s="43" t="s">
        <v>64</v>
      </c>
      <c r="G101" s="43" t="s">
        <v>63</v>
      </c>
      <c r="H101" s="43" t="s">
        <v>64</v>
      </c>
      <c r="I101" s="57"/>
      <c r="J101" s="57"/>
    </row>
    <row r="102" spans="2:10" s="6" customFormat="1" ht="18.75" customHeight="1" x14ac:dyDescent="0.2">
      <c r="B102" s="190" t="s">
        <v>65</v>
      </c>
      <c r="C102" s="190"/>
      <c r="D102" s="190"/>
      <c r="E102" s="58">
        <f>E103+E104+E108</f>
        <v>9145521.7400000002</v>
      </c>
      <c r="F102" s="59">
        <f>F103+F104+F108</f>
        <v>100</v>
      </c>
      <c r="G102" s="58">
        <f>G103+G104+G108</f>
        <v>11717874.76</v>
      </c>
      <c r="H102" s="59">
        <f>H103+H104+H108</f>
        <v>99.999999999999986</v>
      </c>
      <c r="I102" s="22"/>
      <c r="J102" s="60" t="s">
        <v>51</v>
      </c>
    </row>
    <row r="103" spans="2:10" s="6" customFormat="1" ht="14.25" customHeight="1" x14ac:dyDescent="0.2">
      <c r="B103" s="192" t="s">
        <v>66</v>
      </c>
      <c r="C103" s="192"/>
      <c r="D103" s="192"/>
      <c r="E103" s="22">
        <v>104500</v>
      </c>
      <c r="F103" s="61">
        <f>ROUND((E103/$E$102*100),2)</f>
        <v>1.1399999999999999</v>
      </c>
      <c r="G103" s="22">
        <v>127000</v>
      </c>
      <c r="H103" s="61">
        <f>ROUND((G103/$G$102*100),2)</f>
        <v>1.08</v>
      </c>
      <c r="I103" s="24"/>
      <c r="J103" s="63"/>
    </row>
    <row r="104" spans="2:10" s="6" customFormat="1" ht="12.75" customHeight="1" x14ac:dyDescent="0.2">
      <c r="B104" s="192" t="s">
        <v>67</v>
      </c>
      <c r="C104" s="192"/>
      <c r="D104" s="192"/>
      <c r="E104" s="22">
        <v>8547882.7699999996</v>
      </c>
      <c r="F104" s="61">
        <f>ROUND((E104/$E$102*100),2)</f>
        <v>93.47</v>
      </c>
      <c r="G104" s="22">
        <f>G105+G106+G107</f>
        <v>11457813.58</v>
      </c>
      <c r="H104" s="61">
        <f>H105+H106+H107</f>
        <v>97.789999999999992</v>
      </c>
      <c r="I104" s="24"/>
      <c r="J104" s="63"/>
    </row>
    <row r="105" spans="2:10" s="6" customFormat="1" ht="12.75" customHeight="1" x14ac:dyDescent="0.2">
      <c r="B105" s="192" t="s">
        <v>68</v>
      </c>
      <c r="C105" s="192"/>
      <c r="D105" s="192"/>
      <c r="E105" s="24">
        <v>5613155.1799999997</v>
      </c>
      <c r="F105" s="61">
        <f t="shared" ref="F105:F107" si="1">ROUND((E105/$E$102*100),2)</f>
        <v>61.38</v>
      </c>
      <c r="G105" s="24">
        <v>7800067.0599999996</v>
      </c>
      <c r="H105" s="62">
        <f t="shared" ref="H105:H107" si="2">ROUND((G105/$G$102*100),2)</f>
        <v>66.569999999999993</v>
      </c>
      <c r="I105" s="24"/>
      <c r="J105" s="63"/>
    </row>
    <row r="106" spans="2:10" s="6" customFormat="1" x14ac:dyDescent="0.2">
      <c r="B106" s="193" t="s">
        <v>69</v>
      </c>
      <c r="C106" s="193"/>
      <c r="D106" s="193"/>
      <c r="E106" s="24">
        <v>1352324.52</v>
      </c>
      <c r="F106" s="61">
        <f t="shared" si="1"/>
        <v>14.79</v>
      </c>
      <c r="G106" s="24">
        <v>2730264.42</v>
      </c>
      <c r="H106" s="62">
        <f t="shared" si="2"/>
        <v>23.3</v>
      </c>
      <c r="I106" s="24"/>
      <c r="J106" s="63"/>
    </row>
    <row r="107" spans="2:10" s="6" customFormat="1" x14ac:dyDescent="0.2">
      <c r="B107" s="193" t="s">
        <v>70</v>
      </c>
      <c r="C107" s="193"/>
      <c r="D107" s="193"/>
      <c r="E107" s="24">
        <v>1582403.07</v>
      </c>
      <c r="F107" s="61">
        <f t="shared" si="1"/>
        <v>17.3</v>
      </c>
      <c r="G107" s="24">
        <v>927482.1</v>
      </c>
      <c r="H107" s="62">
        <f t="shared" si="2"/>
        <v>7.92</v>
      </c>
      <c r="I107" s="24"/>
      <c r="J107" s="63"/>
    </row>
    <row r="108" spans="2:10" s="6" customFormat="1" x14ac:dyDescent="0.2">
      <c r="B108" s="64" t="s">
        <v>71</v>
      </c>
      <c r="C108" s="65"/>
      <c r="D108" s="66"/>
      <c r="E108" s="22">
        <v>493138.97</v>
      </c>
      <c r="F108" s="61">
        <f>ROUND((E108/$E$102*100),2)</f>
        <v>5.39</v>
      </c>
      <c r="G108" s="22">
        <v>133061.18</v>
      </c>
      <c r="H108" s="61">
        <f>ROUND((G108/$G$102*100),2)-0.01</f>
        <v>1.1299999999999999</v>
      </c>
      <c r="I108" s="24"/>
      <c r="J108" s="63"/>
    </row>
    <row r="109" spans="2:10" s="6" customFormat="1" ht="12.75" customHeight="1" x14ac:dyDescent="0.2">
      <c r="B109" s="192" t="s">
        <v>72</v>
      </c>
      <c r="C109" s="192"/>
      <c r="D109" s="192"/>
      <c r="E109" s="24">
        <v>0</v>
      </c>
      <c r="F109" s="62">
        <v>0</v>
      </c>
      <c r="G109" s="24">
        <v>0</v>
      </c>
      <c r="H109" s="62">
        <v>0</v>
      </c>
      <c r="I109" s="63"/>
      <c r="J109" s="63"/>
    </row>
    <row r="110" spans="2:10" s="6" customFormat="1" ht="12.75" customHeight="1" x14ac:dyDescent="0.2">
      <c r="B110" s="194" t="s">
        <v>73</v>
      </c>
      <c r="C110" s="194"/>
      <c r="D110" s="194"/>
      <c r="E110" s="67">
        <v>0</v>
      </c>
      <c r="F110" s="68">
        <v>0</v>
      </c>
      <c r="G110" s="67">
        <v>0</v>
      </c>
      <c r="H110" s="68">
        <v>0</v>
      </c>
      <c r="I110" s="69"/>
      <c r="J110" s="69"/>
    </row>
    <row r="111" spans="2:10" s="6" customFormat="1" ht="12.75" customHeight="1" x14ac:dyDescent="0.2">
      <c r="C111" s="9"/>
      <c r="D111" s="9"/>
      <c r="E111" s="9"/>
    </row>
    <row r="112" spans="2:10" s="6" customFormat="1" ht="24" customHeight="1" x14ac:dyDescent="0.2">
      <c r="B112" s="186" t="s">
        <v>245</v>
      </c>
      <c r="C112" s="186"/>
      <c r="D112" s="186"/>
      <c r="E112" s="186"/>
      <c r="F112" s="186"/>
      <c r="G112" s="186"/>
      <c r="H112" s="186"/>
      <c r="I112" s="186"/>
    </row>
    <row r="113" spans="2:9" s="6" customFormat="1" ht="12.75" customHeight="1" x14ac:dyDescent="0.2">
      <c r="B113" s="188" t="s">
        <v>74</v>
      </c>
      <c r="C113" s="188" t="s">
        <v>75</v>
      </c>
      <c r="D113" s="188" t="s">
        <v>76</v>
      </c>
      <c r="E113" s="188" t="s">
        <v>77</v>
      </c>
      <c r="F113" s="188"/>
      <c r="G113" s="188"/>
      <c r="H113" s="188" t="s">
        <v>78</v>
      </c>
    </row>
    <row r="114" spans="2:9" s="6" customFormat="1" x14ac:dyDescent="0.2">
      <c r="B114" s="188"/>
      <c r="C114" s="188"/>
      <c r="D114" s="188"/>
      <c r="E114" s="43" t="s">
        <v>79</v>
      </c>
      <c r="F114" s="43" t="s">
        <v>80</v>
      </c>
      <c r="G114" s="43" t="s">
        <v>81</v>
      </c>
      <c r="H114" s="188"/>
    </row>
    <row r="115" spans="2:9" s="6" customFormat="1" x14ac:dyDescent="0.2">
      <c r="B115" s="70" t="s">
        <v>46</v>
      </c>
      <c r="C115" s="46" t="s">
        <v>82</v>
      </c>
      <c r="D115" s="50">
        <v>14601.99</v>
      </c>
      <c r="E115" s="50">
        <v>11027.52</v>
      </c>
      <c r="F115" s="50">
        <v>14601.99</v>
      </c>
      <c r="G115" s="50">
        <v>0</v>
      </c>
      <c r="H115" s="50">
        <f>D115+E115-F115</f>
        <v>11027.520000000002</v>
      </c>
    </row>
    <row r="116" spans="2:9" s="6" customFormat="1" ht="12.75" customHeight="1" x14ac:dyDescent="0.2">
      <c r="B116" s="185" t="s">
        <v>14</v>
      </c>
      <c r="C116" s="185"/>
      <c r="D116" s="52">
        <f>D115</f>
        <v>14601.99</v>
      </c>
      <c r="E116" s="52">
        <f>E115</f>
        <v>11027.52</v>
      </c>
      <c r="F116" s="52">
        <f>F115</f>
        <v>14601.99</v>
      </c>
      <c r="G116" s="52">
        <f>G115</f>
        <v>0</v>
      </c>
      <c r="H116" s="52">
        <f>H115</f>
        <v>11027.520000000002</v>
      </c>
    </row>
    <row r="117" spans="2:9" s="6" customFormat="1" ht="14.25" customHeight="1" x14ac:dyDescent="0.2">
      <c r="C117" s="9"/>
      <c r="D117" s="9"/>
      <c r="E117" s="9"/>
    </row>
    <row r="118" spans="2:9" s="6" customFormat="1" ht="24" customHeight="1" x14ac:dyDescent="0.2">
      <c r="B118" s="186" t="s">
        <v>246</v>
      </c>
      <c r="C118" s="186"/>
      <c r="D118" s="186"/>
      <c r="E118" s="186"/>
      <c r="F118" s="186"/>
      <c r="G118" s="186"/>
      <c r="H118" s="186"/>
      <c r="I118" s="186"/>
    </row>
    <row r="119" spans="2:9" s="6" customFormat="1" ht="12.75" customHeight="1" x14ac:dyDescent="0.2">
      <c r="B119" s="188" t="s">
        <v>41</v>
      </c>
      <c r="C119" s="188" t="s">
        <v>42</v>
      </c>
      <c r="D119" s="188"/>
      <c r="E119" s="195" t="s">
        <v>43</v>
      </c>
      <c r="F119" s="195"/>
      <c r="G119" s="196"/>
      <c r="H119" s="197"/>
      <c r="I119" s="197"/>
    </row>
    <row r="120" spans="2:9" s="6" customFormat="1" ht="22.5" x14ac:dyDescent="0.2">
      <c r="B120" s="188"/>
      <c r="C120" s="188"/>
      <c r="D120" s="188"/>
      <c r="E120" s="43" t="s">
        <v>44</v>
      </c>
      <c r="F120" s="43" t="s">
        <v>83</v>
      </c>
      <c r="G120" s="196"/>
      <c r="H120" s="57"/>
      <c r="I120" s="57"/>
    </row>
    <row r="121" spans="2:9" s="6" customFormat="1" ht="24.75" customHeight="1" x14ac:dyDescent="0.2">
      <c r="B121" s="44" t="s">
        <v>46</v>
      </c>
      <c r="C121" s="183" t="s">
        <v>84</v>
      </c>
      <c r="D121" s="183"/>
      <c r="E121" s="71">
        <v>70118.97</v>
      </c>
      <c r="F121" s="71">
        <v>0</v>
      </c>
      <c r="G121" s="175"/>
      <c r="H121" s="175"/>
    </row>
    <row r="122" spans="2:9" s="6" customFormat="1" x14ac:dyDescent="0.2">
      <c r="B122" s="44">
        <v>2</v>
      </c>
      <c r="C122" s="183" t="s">
        <v>85</v>
      </c>
      <c r="D122" s="183"/>
      <c r="E122" s="71">
        <v>0</v>
      </c>
      <c r="F122" s="71">
        <v>0</v>
      </c>
    </row>
    <row r="123" spans="2:9" s="6" customFormat="1" x14ac:dyDescent="0.2">
      <c r="B123" s="44">
        <v>3</v>
      </c>
      <c r="C123" s="183" t="s">
        <v>86</v>
      </c>
      <c r="D123" s="183"/>
      <c r="E123" s="71">
        <v>2780</v>
      </c>
      <c r="F123" s="71">
        <v>0</v>
      </c>
    </row>
    <row r="124" spans="2:9" s="6" customFormat="1" x14ac:dyDescent="0.2">
      <c r="B124" s="44">
        <v>3</v>
      </c>
      <c r="C124" s="183"/>
      <c r="D124" s="183"/>
      <c r="E124" s="71"/>
      <c r="F124" s="71"/>
    </row>
    <row r="125" spans="2:9" s="6" customFormat="1" x14ac:dyDescent="0.2">
      <c r="B125" s="198" t="s">
        <v>87</v>
      </c>
      <c r="C125" s="198"/>
      <c r="D125" s="198"/>
      <c r="E125" s="72">
        <f>SUM(E121:E124)</f>
        <v>72898.97</v>
      </c>
      <c r="F125" s="72">
        <f>SUM(F121:F124)</f>
        <v>0</v>
      </c>
    </row>
    <row r="126" spans="2:9" s="6" customFormat="1" x14ac:dyDescent="0.2">
      <c r="B126" s="49"/>
      <c r="C126" s="49"/>
      <c r="D126" s="49"/>
      <c r="E126" s="73"/>
      <c r="F126" s="73"/>
    </row>
    <row r="127" spans="2:9" s="6" customFormat="1" ht="3" customHeight="1" x14ac:dyDescent="0.2">
      <c r="B127" s="74"/>
      <c r="C127" s="74"/>
      <c r="D127" s="74"/>
      <c r="E127" s="75"/>
      <c r="F127" s="75"/>
      <c r="G127" s="76"/>
      <c r="H127" s="76"/>
      <c r="I127" s="76"/>
    </row>
    <row r="128" spans="2:9" s="6" customFormat="1" ht="24" customHeight="1" x14ac:dyDescent="0.2">
      <c r="B128" s="186" t="s">
        <v>247</v>
      </c>
      <c r="C128" s="186"/>
      <c r="D128" s="186"/>
      <c r="E128" s="186"/>
      <c r="F128" s="186"/>
      <c r="G128" s="186"/>
      <c r="H128" s="186"/>
      <c r="I128" s="186"/>
    </row>
    <row r="129" spans="2:9" s="6" customFormat="1" ht="12.75" customHeight="1" x14ac:dyDescent="0.2">
      <c r="B129" s="199" t="s">
        <v>41</v>
      </c>
      <c r="C129" s="199" t="s">
        <v>42</v>
      </c>
      <c r="D129" s="199"/>
      <c r="E129" s="199" t="s">
        <v>43</v>
      </c>
      <c r="F129" s="199"/>
    </row>
    <row r="130" spans="2:9" s="6" customFormat="1" ht="22.5" x14ac:dyDescent="0.2">
      <c r="B130" s="199"/>
      <c r="C130" s="199"/>
      <c r="D130" s="199"/>
      <c r="E130" s="77" t="s">
        <v>44</v>
      </c>
      <c r="F130" s="77" t="s">
        <v>83</v>
      </c>
    </row>
    <row r="131" spans="2:9" s="6" customFormat="1" x14ac:dyDescent="0.2">
      <c r="B131" s="78" t="s">
        <v>46</v>
      </c>
      <c r="C131" s="79" t="s">
        <v>88</v>
      </c>
      <c r="D131" s="80"/>
      <c r="E131" s="47">
        <v>0</v>
      </c>
      <c r="F131" s="47">
        <v>0</v>
      </c>
    </row>
    <row r="132" spans="2:9" s="6" customFormat="1" x14ac:dyDescent="0.2">
      <c r="B132" s="78" t="s">
        <v>48</v>
      </c>
      <c r="C132" s="200" t="s">
        <v>89</v>
      </c>
      <c r="D132" s="200"/>
      <c r="E132" s="47">
        <v>80885.8</v>
      </c>
      <c r="F132" s="47">
        <v>50962.8</v>
      </c>
    </row>
    <row r="133" spans="2:9" s="6" customFormat="1" x14ac:dyDescent="0.2">
      <c r="B133" s="201" t="s">
        <v>90</v>
      </c>
      <c r="C133" s="201"/>
      <c r="D133" s="201"/>
      <c r="E133" s="81">
        <f>SUM(E131:E132)</f>
        <v>80885.8</v>
      </c>
      <c r="F133" s="81">
        <f>SUM(F131:F132)</f>
        <v>50962.8</v>
      </c>
    </row>
    <row r="134" spans="2:9" s="6" customFormat="1" x14ac:dyDescent="0.2">
      <c r="B134" s="82"/>
      <c r="C134" s="82"/>
      <c r="D134" s="82"/>
      <c r="E134" s="83"/>
      <c r="F134" s="83"/>
    </row>
    <row r="135" spans="2:9" s="6" customFormat="1" x14ac:dyDescent="0.2">
      <c r="B135" s="82"/>
      <c r="C135" s="82"/>
      <c r="D135" s="82"/>
      <c r="E135" s="83"/>
      <c r="F135" s="83"/>
    </row>
    <row r="136" spans="2:9" s="6" customFormat="1" ht="18" customHeight="1" x14ac:dyDescent="0.2">
      <c r="B136" s="186" t="s">
        <v>248</v>
      </c>
      <c r="C136" s="186"/>
      <c r="D136" s="186"/>
      <c r="E136" s="186"/>
      <c r="F136" s="186"/>
      <c r="G136" s="186"/>
      <c r="H136" s="186"/>
      <c r="I136" s="186"/>
    </row>
    <row r="137" spans="2:9" s="6" customFormat="1" ht="12.75" customHeight="1" x14ac:dyDescent="0.2">
      <c r="B137" s="199" t="s">
        <v>41</v>
      </c>
      <c r="C137" s="199" t="s">
        <v>42</v>
      </c>
      <c r="D137" s="199"/>
      <c r="E137" s="199" t="s">
        <v>43</v>
      </c>
      <c r="F137" s="199"/>
    </row>
    <row r="138" spans="2:9" s="6" customFormat="1" ht="22.5" x14ac:dyDescent="0.2">
      <c r="B138" s="199"/>
      <c r="C138" s="199"/>
      <c r="D138" s="199"/>
      <c r="E138" s="77" t="s">
        <v>44</v>
      </c>
      <c r="F138" s="77" t="s">
        <v>83</v>
      </c>
    </row>
    <row r="139" spans="2:9" s="6" customFormat="1" x14ac:dyDescent="0.2">
      <c r="B139" s="78" t="s">
        <v>46</v>
      </c>
      <c r="C139" s="84" t="s">
        <v>91</v>
      </c>
      <c r="D139" s="85"/>
      <c r="E139" s="86">
        <v>30963.9</v>
      </c>
      <c r="F139" s="86">
        <v>2788.88</v>
      </c>
    </row>
    <row r="140" spans="2:9" s="6" customFormat="1" x14ac:dyDescent="0.2">
      <c r="B140" s="78" t="s">
        <v>48</v>
      </c>
      <c r="C140" s="87" t="s">
        <v>92</v>
      </c>
      <c r="D140" s="88"/>
      <c r="E140" s="86">
        <v>57837.98</v>
      </c>
      <c r="F140" s="86">
        <v>350252.32</v>
      </c>
    </row>
    <row r="141" spans="2:9" s="6" customFormat="1" x14ac:dyDescent="0.2">
      <c r="B141" s="78" t="s">
        <v>93</v>
      </c>
      <c r="C141" s="87" t="s">
        <v>94</v>
      </c>
      <c r="D141" s="88"/>
      <c r="E141" s="86">
        <v>275027.34999999998</v>
      </c>
      <c r="F141" s="86">
        <v>0</v>
      </c>
    </row>
    <row r="142" spans="2:9" s="6" customFormat="1" x14ac:dyDescent="0.2">
      <c r="B142" s="78" t="s">
        <v>95</v>
      </c>
      <c r="C142" s="89" t="s">
        <v>96</v>
      </c>
      <c r="D142" s="88"/>
      <c r="E142" s="86">
        <v>0</v>
      </c>
      <c r="F142" s="86">
        <v>0</v>
      </c>
    </row>
    <row r="143" spans="2:9" s="6" customFormat="1" x14ac:dyDescent="0.2">
      <c r="B143" s="78" t="s">
        <v>97</v>
      </c>
      <c r="C143" s="89" t="s">
        <v>98</v>
      </c>
      <c r="D143" s="88"/>
      <c r="E143" s="86">
        <v>165159</v>
      </c>
      <c r="F143" s="86">
        <v>70118.97</v>
      </c>
    </row>
    <row r="144" spans="2:9" s="6" customFormat="1" x14ac:dyDescent="0.2">
      <c r="B144" s="78" t="s">
        <v>99</v>
      </c>
      <c r="C144" s="90" t="s">
        <v>100</v>
      </c>
      <c r="D144" s="91"/>
      <c r="E144" s="92">
        <v>0</v>
      </c>
      <c r="F144" s="92">
        <v>0</v>
      </c>
    </row>
    <row r="145" spans="1:9" s="6" customFormat="1" x14ac:dyDescent="0.2">
      <c r="B145" s="78" t="s">
        <v>101</v>
      </c>
      <c r="C145" s="202" t="s">
        <v>102</v>
      </c>
      <c r="D145" s="202"/>
      <c r="E145" s="92">
        <v>82086.22</v>
      </c>
      <c r="F145" s="92">
        <v>46747.91</v>
      </c>
    </row>
    <row r="146" spans="1:9" s="6" customFormat="1" x14ac:dyDescent="0.2">
      <c r="B146" s="201" t="s">
        <v>103</v>
      </c>
      <c r="C146" s="201"/>
      <c r="D146" s="201"/>
      <c r="E146" s="93">
        <f>SUM(E139:E145)</f>
        <v>611074.44999999995</v>
      </c>
      <c r="F146" s="81">
        <f>SUM(F139:F145)</f>
        <v>469908.08000000007</v>
      </c>
    </row>
    <row r="147" spans="1:9" s="6" customFormat="1" x14ac:dyDescent="0.2">
      <c r="B147" s="82"/>
      <c r="C147" s="82"/>
      <c r="D147" s="82"/>
      <c r="E147" s="83"/>
      <c r="F147" s="83"/>
    </row>
    <row r="148" spans="1:9" s="6" customFormat="1" ht="6" customHeight="1" x14ac:dyDescent="0.2">
      <c r="B148" s="82"/>
      <c r="C148" s="82"/>
      <c r="D148" s="82"/>
      <c r="E148" s="83"/>
      <c r="F148" s="83"/>
    </row>
    <row r="149" spans="1:9" s="6" customFormat="1" ht="16.5" customHeight="1" x14ac:dyDescent="0.2">
      <c r="B149" s="186" t="s">
        <v>249</v>
      </c>
      <c r="C149" s="186"/>
      <c r="D149" s="186"/>
      <c r="E149" s="186"/>
      <c r="F149" s="186"/>
      <c r="G149" s="186"/>
      <c r="H149" s="186"/>
      <c r="I149" s="186"/>
    </row>
    <row r="150" spans="1:9" s="6" customFormat="1" ht="12.75" customHeight="1" x14ac:dyDescent="0.2">
      <c r="B150" s="199" t="s">
        <v>41</v>
      </c>
      <c r="C150" s="199" t="s">
        <v>42</v>
      </c>
      <c r="D150" s="199"/>
      <c r="E150" s="199" t="s">
        <v>43</v>
      </c>
      <c r="F150" s="199"/>
    </row>
    <row r="151" spans="1:9" s="6" customFormat="1" ht="22.5" x14ac:dyDescent="0.2">
      <c r="B151" s="199"/>
      <c r="C151" s="199"/>
      <c r="D151" s="199"/>
      <c r="E151" s="77" t="s">
        <v>44</v>
      </c>
      <c r="F151" s="77" t="s">
        <v>83</v>
      </c>
    </row>
    <row r="152" spans="1:9" s="6" customFormat="1" x14ac:dyDescent="0.2">
      <c r="B152" s="78" t="s">
        <v>46</v>
      </c>
      <c r="C152" s="79" t="s">
        <v>104</v>
      </c>
      <c r="D152" s="80"/>
      <c r="E152" s="47">
        <v>472446.46</v>
      </c>
      <c r="F152" s="47">
        <v>296229.63</v>
      </c>
    </row>
    <row r="153" spans="1:9" s="6" customFormat="1" x14ac:dyDescent="0.2">
      <c r="B153" s="78" t="s">
        <v>48</v>
      </c>
      <c r="C153" s="200" t="s">
        <v>105</v>
      </c>
      <c r="D153" s="200"/>
      <c r="E153" s="47">
        <v>102144.9</v>
      </c>
      <c r="F153" s="47">
        <v>132035.96</v>
      </c>
    </row>
    <row r="154" spans="1:9" s="6" customFormat="1" x14ac:dyDescent="0.2">
      <c r="B154" s="201" t="s">
        <v>106</v>
      </c>
      <c r="C154" s="201"/>
      <c r="D154" s="201"/>
      <c r="E154" s="81">
        <f>SUM(E152:E153)</f>
        <v>574591.36</v>
      </c>
      <c r="F154" s="81">
        <f>SUM(F152:F153)</f>
        <v>428265.58999999997</v>
      </c>
    </row>
    <row r="155" spans="1:9" s="6" customFormat="1" hidden="1" x14ac:dyDescent="0.2">
      <c r="B155" s="82"/>
      <c r="C155" s="82"/>
      <c r="D155" s="82"/>
      <c r="E155" s="83"/>
      <c r="F155" s="83"/>
    </row>
    <row r="156" spans="1:9" s="6" customFormat="1" hidden="1" x14ac:dyDescent="0.2">
      <c r="B156" s="82"/>
      <c r="C156" s="82"/>
      <c r="D156" s="82"/>
      <c r="E156" s="83"/>
      <c r="F156" s="83"/>
    </row>
    <row r="157" spans="1:9" s="6" customFormat="1" ht="20.25" customHeight="1" x14ac:dyDescent="0.2">
      <c r="B157" s="186" t="s">
        <v>250</v>
      </c>
      <c r="C157" s="186"/>
      <c r="D157" s="186"/>
      <c r="E157" s="186"/>
      <c r="F157" s="186"/>
      <c r="G157" s="186"/>
      <c r="H157" s="186"/>
      <c r="I157" s="186"/>
    </row>
    <row r="158" spans="1:9" s="6" customFormat="1" x14ac:dyDescent="0.2">
      <c r="B158" s="94" t="s">
        <v>261</v>
      </c>
      <c r="C158" s="49"/>
      <c r="D158" s="49"/>
      <c r="E158" s="49"/>
      <c r="F158" s="73"/>
      <c r="G158" s="73"/>
    </row>
    <row r="159" spans="1:9" s="6" customFormat="1" ht="8.25" customHeight="1" x14ac:dyDescent="0.2">
      <c r="C159" s="9"/>
      <c r="D159" s="9"/>
      <c r="E159" s="9"/>
    </row>
    <row r="160" spans="1:9" s="6" customFormat="1" ht="33" customHeight="1" x14ac:dyDescent="0.2">
      <c r="A160" s="5" t="s">
        <v>107</v>
      </c>
      <c r="B160" s="203" t="s">
        <v>253</v>
      </c>
      <c r="C160" s="203"/>
      <c r="D160" s="203"/>
      <c r="E160" s="203"/>
      <c r="F160" s="203"/>
      <c r="G160" s="203"/>
      <c r="H160" s="203"/>
      <c r="I160" s="203"/>
    </row>
    <row r="161" spans="2:9" s="6" customFormat="1" ht="8.25" customHeight="1" x14ac:dyDescent="0.2">
      <c r="C161" s="9"/>
      <c r="D161" s="9"/>
      <c r="E161" s="9"/>
    </row>
    <row r="162" spans="2:9" s="6" customFormat="1" ht="24" customHeight="1" x14ac:dyDescent="0.2">
      <c r="B162" s="204" t="s">
        <v>108</v>
      </c>
      <c r="C162" s="204"/>
      <c r="D162" s="204"/>
      <c r="E162" s="204"/>
      <c r="F162" s="204"/>
      <c r="G162" s="204"/>
      <c r="H162" s="204"/>
      <c r="I162" s="204"/>
    </row>
    <row r="163" spans="2:9" s="6" customFormat="1" ht="16.5" customHeight="1" x14ac:dyDescent="0.2">
      <c r="B163" s="96" t="s">
        <v>109</v>
      </c>
      <c r="C163" s="97"/>
      <c r="D163" s="97"/>
      <c r="E163" s="98"/>
      <c r="F163" s="97"/>
    </row>
    <row r="164" spans="2:9" s="6" customFormat="1" ht="27" customHeight="1" x14ac:dyDescent="0.2">
      <c r="B164" s="205" t="s">
        <v>110</v>
      </c>
      <c r="C164" s="205"/>
      <c r="D164" s="205"/>
      <c r="E164" s="99" t="s">
        <v>254</v>
      </c>
      <c r="F164" s="99" t="s">
        <v>262</v>
      </c>
    </row>
    <row r="165" spans="2:9" s="6" customFormat="1" ht="12.75" customHeight="1" x14ac:dyDescent="0.2">
      <c r="B165" s="205" t="s">
        <v>111</v>
      </c>
      <c r="C165" s="205"/>
      <c r="D165" s="205"/>
      <c r="E165" s="53">
        <v>169895.49</v>
      </c>
      <c r="F165" s="53">
        <v>493138.97</v>
      </c>
    </row>
    <row r="166" spans="2:9" s="6" customFormat="1" ht="12.75" customHeight="1" x14ac:dyDescent="0.2">
      <c r="B166" s="205" t="s">
        <v>112</v>
      </c>
      <c r="C166" s="205"/>
      <c r="D166" s="205"/>
      <c r="E166" s="100">
        <f>E165</f>
        <v>169895.49</v>
      </c>
      <c r="F166" s="100">
        <f>F165</f>
        <v>493138.97</v>
      </c>
    </row>
    <row r="167" spans="2:9" s="6" customFormat="1" ht="10.5" customHeight="1" x14ac:dyDescent="0.2">
      <c r="B167" s="101"/>
      <c r="C167" s="97"/>
      <c r="D167" s="97"/>
      <c r="E167" s="98"/>
      <c r="F167" s="97"/>
    </row>
    <row r="168" spans="2:9" s="6" customFormat="1" x14ac:dyDescent="0.2">
      <c r="B168" s="96" t="s">
        <v>263</v>
      </c>
      <c r="C168" s="97"/>
      <c r="D168" s="97"/>
      <c r="E168" s="98"/>
      <c r="F168" s="97"/>
    </row>
    <row r="169" spans="2:9" s="6" customFormat="1" ht="24" customHeight="1" x14ac:dyDescent="0.2">
      <c r="B169" s="204" t="s">
        <v>113</v>
      </c>
      <c r="C169" s="204"/>
      <c r="D169" s="204"/>
      <c r="E169" s="204"/>
      <c r="F169" s="204"/>
      <c r="G169" s="204"/>
      <c r="H169" s="204"/>
      <c r="I169" s="204"/>
    </row>
    <row r="170" spans="2:9" s="6" customFormat="1" ht="24.75" customHeight="1" x14ac:dyDescent="0.2">
      <c r="B170" s="206"/>
      <c r="C170" s="206"/>
      <c r="D170" s="206"/>
      <c r="E170" s="18" t="s">
        <v>255</v>
      </c>
      <c r="F170" s="18" t="s">
        <v>264</v>
      </c>
    </row>
    <row r="171" spans="2:9" s="6" customFormat="1" ht="12.75" customHeight="1" x14ac:dyDescent="0.2">
      <c r="B171" s="175" t="s">
        <v>114</v>
      </c>
      <c r="C171" s="175"/>
      <c r="D171" s="175"/>
      <c r="E171" s="24">
        <v>0</v>
      </c>
      <c r="F171" s="24">
        <v>0</v>
      </c>
    </row>
    <row r="172" spans="2:9" s="6" customFormat="1" ht="12.75" customHeight="1" x14ac:dyDescent="0.2">
      <c r="B172" s="175" t="s">
        <v>115</v>
      </c>
      <c r="C172" s="175"/>
      <c r="D172" s="175"/>
      <c r="E172" s="24">
        <v>33949.230000000003</v>
      </c>
      <c r="F172" s="24">
        <v>493138.97</v>
      </c>
    </row>
    <row r="173" spans="2:9" s="6" customFormat="1" ht="12.75" customHeight="1" x14ac:dyDescent="0.2">
      <c r="B173" s="175" t="s">
        <v>116</v>
      </c>
      <c r="C173" s="175"/>
      <c r="D173" s="175"/>
      <c r="E173" s="24">
        <v>0</v>
      </c>
      <c r="F173" s="24">
        <v>0</v>
      </c>
    </row>
    <row r="174" spans="2:9" s="6" customFormat="1" ht="12.75" customHeight="1" x14ac:dyDescent="0.2">
      <c r="B174" s="175" t="s">
        <v>117</v>
      </c>
      <c r="C174" s="175"/>
      <c r="D174" s="175"/>
      <c r="E174" s="24">
        <v>7.05</v>
      </c>
      <c r="F174" s="24">
        <v>3.6</v>
      </c>
    </row>
    <row r="175" spans="2:9" s="6" customFormat="1" ht="12.75" customHeight="1" x14ac:dyDescent="0.2">
      <c r="B175" s="175" t="s">
        <v>118</v>
      </c>
      <c r="C175" s="175"/>
      <c r="D175" s="175"/>
      <c r="E175" s="24">
        <v>29923</v>
      </c>
      <c r="F175" s="24">
        <v>29923</v>
      </c>
    </row>
    <row r="176" spans="2:9" s="6" customFormat="1" ht="13.5" customHeight="1" x14ac:dyDescent="0.2">
      <c r="B176" s="177" t="s">
        <v>119</v>
      </c>
      <c r="C176" s="177"/>
      <c r="D176" s="177"/>
      <c r="E176" s="24">
        <v>103131.13</v>
      </c>
      <c r="F176" s="24">
        <v>463212.37</v>
      </c>
    </row>
    <row r="177" spans="1:1016" s="6" customFormat="1" ht="13.5" customHeight="1" x14ac:dyDescent="0.2">
      <c r="B177" s="207" t="s">
        <v>120</v>
      </c>
      <c r="C177" s="207"/>
      <c r="D177" s="207"/>
      <c r="E177" s="102">
        <f>SUM(E173:E176)</f>
        <v>133061.18</v>
      </c>
      <c r="F177" s="102">
        <f>SUM(F173:F176)</f>
        <v>493138.97</v>
      </c>
    </row>
    <row r="178" spans="1:1016" s="6" customFormat="1" ht="8.25" customHeight="1" x14ac:dyDescent="0.2">
      <c r="B178" s="103"/>
      <c r="C178" s="103"/>
      <c r="D178" s="103"/>
      <c r="E178" s="22"/>
      <c r="F178" s="22"/>
    </row>
    <row r="179" spans="1:1016" s="6" customFormat="1" ht="24" customHeight="1" x14ac:dyDescent="0.2">
      <c r="B179" s="204" t="s">
        <v>121</v>
      </c>
      <c r="C179" s="204"/>
      <c r="D179" s="204"/>
      <c r="E179" s="204"/>
      <c r="F179" s="204"/>
      <c r="G179" s="204"/>
      <c r="H179" s="204"/>
      <c r="I179" s="204"/>
    </row>
    <row r="180" spans="1:1016" s="6" customFormat="1" ht="24.75" customHeight="1" x14ac:dyDescent="0.2">
      <c r="B180" s="210"/>
      <c r="C180" s="210"/>
      <c r="D180" s="210"/>
      <c r="E180" s="18" t="s">
        <v>256</v>
      </c>
      <c r="F180" s="18" t="s">
        <v>265</v>
      </c>
    </row>
    <row r="181" spans="1:1016" s="6" customFormat="1" ht="15.75" customHeight="1" x14ac:dyDescent="0.2">
      <c r="B181" s="175" t="s">
        <v>122</v>
      </c>
      <c r="C181" s="175"/>
      <c r="D181" s="175"/>
      <c r="E181" s="24">
        <v>0</v>
      </c>
      <c r="F181" s="24">
        <v>0</v>
      </c>
      <c r="I181" s="104"/>
      <c r="J181" s="105"/>
    </row>
    <row r="182" spans="1:1016" s="6" customFormat="1" ht="12.75" customHeight="1" x14ac:dyDescent="0.2">
      <c r="B182" s="175" t="s">
        <v>123</v>
      </c>
      <c r="C182" s="175"/>
      <c r="D182" s="175"/>
      <c r="E182" s="24">
        <v>0</v>
      </c>
      <c r="F182" s="24">
        <v>0</v>
      </c>
      <c r="I182" s="106"/>
      <c r="J182" s="107"/>
    </row>
    <row r="183" spans="1:1016" s="6" customFormat="1" ht="12.75" customHeight="1" x14ac:dyDescent="0.2">
      <c r="B183" s="175" t="s">
        <v>124</v>
      </c>
      <c r="C183" s="175"/>
      <c r="D183" s="175"/>
      <c r="E183" s="24">
        <v>0</v>
      </c>
      <c r="F183" s="24">
        <v>0</v>
      </c>
      <c r="I183" s="106"/>
      <c r="J183" s="107"/>
    </row>
    <row r="184" spans="1:1016" s="6" customFormat="1" ht="12.75" customHeight="1" x14ac:dyDescent="0.2">
      <c r="B184" s="175" t="s">
        <v>125</v>
      </c>
      <c r="C184" s="175"/>
      <c r="D184" s="175"/>
      <c r="E184" s="24">
        <v>0</v>
      </c>
      <c r="F184" s="24">
        <v>0</v>
      </c>
      <c r="I184" s="106"/>
      <c r="J184" s="107"/>
    </row>
    <row r="185" spans="1:1016" s="6" customFormat="1" ht="13.5" customHeight="1" x14ac:dyDescent="0.2">
      <c r="B185" s="177" t="s">
        <v>126</v>
      </c>
      <c r="C185" s="177"/>
      <c r="D185" s="177"/>
      <c r="E185" s="24">
        <v>0</v>
      </c>
      <c r="F185" s="24">
        <v>0</v>
      </c>
      <c r="I185" s="106"/>
      <c r="J185" s="107"/>
    </row>
    <row r="186" spans="1:1016" s="6" customFormat="1" ht="13.5" customHeight="1" x14ac:dyDescent="0.2">
      <c r="B186" s="211" t="s">
        <v>127</v>
      </c>
      <c r="C186" s="211"/>
      <c r="D186" s="211"/>
      <c r="E186" s="102">
        <v>0</v>
      </c>
      <c r="F186" s="102">
        <v>0</v>
      </c>
      <c r="I186" s="106"/>
      <c r="J186" s="107"/>
    </row>
    <row r="187" spans="1:1016" s="6" customFormat="1" ht="11.25" customHeight="1" x14ac:dyDescent="0.2">
      <c r="B187" s="108"/>
      <c r="C187" s="108"/>
      <c r="D187" s="108"/>
      <c r="E187" s="109"/>
      <c r="F187" s="109"/>
      <c r="I187" s="106"/>
      <c r="J187" s="107"/>
    </row>
    <row r="188" spans="1:1016" s="112" customFormat="1" ht="22.5" customHeight="1" x14ac:dyDescent="0.2">
      <c r="A188" s="110" t="s">
        <v>128</v>
      </c>
      <c r="B188" s="212" t="s">
        <v>129</v>
      </c>
      <c r="C188" s="212"/>
      <c r="D188" s="212"/>
      <c r="E188" s="212"/>
      <c r="F188" s="212"/>
      <c r="G188" s="212"/>
      <c r="I188" s="113"/>
      <c r="J188" s="109"/>
      <c r="AMB188" s="114"/>
    </row>
    <row r="189" spans="1:1016" s="112" customFormat="1" ht="5.25" customHeight="1" x14ac:dyDescent="0.2">
      <c r="A189" s="110"/>
      <c r="B189" s="110"/>
      <c r="C189" s="111"/>
      <c r="D189" s="111"/>
      <c r="E189" s="111"/>
      <c r="I189" s="113"/>
      <c r="J189" s="109"/>
      <c r="AMB189" s="114"/>
    </row>
    <row r="190" spans="1:1016" s="6" customFormat="1" ht="21.75" customHeight="1" x14ac:dyDescent="0.2">
      <c r="B190" s="213" t="s">
        <v>130</v>
      </c>
      <c r="C190" s="213"/>
      <c r="D190" s="213"/>
      <c r="E190" s="213"/>
      <c r="F190" s="213"/>
      <c r="G190" s="213"/>
      <c r="H190" s="213"/>
      <c r="I190" s="213"/>
    </row>
    <row r="191" spans="1:1016" s="6" customFormat="1" ht="12.75" customHeight="1" x14ac:dyDescent="0.2">
      <c r="B191" s="199" t="s">
        <v>42</v>
      </c>
      <c r="C191" s="199"/>
      <c r="D191" s="199"/>
      <c r="E191" s="199" t="s">
        <v>131</v>
      </c>
      <c r="F191" s="199"/>
      <c r="G191" s="199"/>
      <c r="H191" s="199"/>
      <c r="I191" s="208"/>
      <c r="J191" s="208"/>
    </row>
    <row r="192" spans="1:1016" s="6" customFormat="1" x14ac:dyDescent="0.2">
      <c r="B192" s="199"/>
      <c r="C192" s="199"/>
      <c r="D192" s="199"/>
      <c r="E192" s="199">
        <v>2023</v>
      </c>
      <c r="F192" s="199"/>
      <c r="G192" s="199">
        <v>2024</v>
      </c>
      <c r="H192" s="199"/>
      <c r="I192" s="208"/>
      <c r="J192" s="208"/>
    </row>
    <row r="193" spans="2:10" s="6" customFormat="1" x14ac:dyDescent="0.2">
      <c r="B193" s="199"/>
      <c r="C193" s="199"/>
      <c r="D193" s="199"/>
      <c r="E193" s="77" t="s">
        <v>63</v>
      </c>
      <c r="F193" s="77" t="s">
        <v>64</v>
      </c>
      <c r="G193" s="77" t="s">
        <v>63</v>
      </c>
      <c r="H193" s="77" t="s">
        <v>64</v>
      </c>
      <c r="I193" s="115"/>
      <c r="J193" s="115"/>
    </row>
    <row r="194" spans="2:10" s="6" customFormat="1" ht="12.75" customHeight="1" x14ac:dyDescent="0.2">
      <c r="B194" s="209" t="s">
        <v>132</v>
      </c>
      <c r="C194" s="209"/>
      <c r="D194" s="209"/>
      <c r="E194" s="100">
        <f>SUM(E195:E199)</f>
        <v>11389264.850000001</v>
      </c>
      <c r="F194" s="100">
        <f>SUM(F195:F199)</f>
        <v>99.999999999999986</v>
      </c>
      <c r="G194" s="100">
        <f>SUM(G195:G199)</f>
        <v>9814699.7300000004</v>
      </c>
      <c r="H194" s="100">
        <f>SUM(H195:H199)</f>
        <v>99.999999999999986</v>
      </c>
      <c r="I194" s="35"/>
      <c r="J194" s="116"/>
    </row>
    <row r="195" spans="2:10" s="6" customFormat="1" ht="12.75" customHeight="1" x14ac:dyDescent="0.2">
      <c r="B195" s="205" t="s">
        <v>133</v>
      </c>
      <c r="C195" s="205"/>
      <c r="D195" s="205"/>
      <c r="E195" s="53">
        <v>7800067.0599999996</v>
      </c>
      <c r="F195" s="53">
        <f>ROUND((E195/$E$194*100),2)</f>
        <v>68.489999999999995</v>
      </c>
      <c r="G195" s="53">
        <v>5613155.1799999997</v>
      </c>
      <c r="H195" s="53">
        <f>ROUND((G195/$G$194*100),2)</f>
        <v>57.19</v>
      </c>
      <c r="I195" s="39"/>
      <c r="J195" s="117"/>
    </row>
    <row r="196" spans="2:10" s="6" customFormat="1" ht="12.75" customHeight="1" x14ac:dyDescent="0.2">
      <c r="B196" s="205" t="s">
        <v>134</v>
      </c>
      <c r="C196" s="205"/>
      <c r="D196" s="205"/>
      <c r="E196" s="53">
        <v>3010737.02</v>
      </c>
      <c r="F196" s="53">
        <f t="shared" ref="F196:F198" si="3">ROUND((E196/$E$194*100),2)</f>
        <v>26.43</v>
      </c>
      <c r="G196" s="53">
        <v>3703100.81</v>
      </c>
      <c r="H196" s="53">
        <f t="shared" ref="H196:H198" si="4">ROUND((G196/$G$194*100),2)</f>
        <v>37.729999999999997</v>
      </c>
      <c r="I196" s="39"/>
      <c r="J196" s="117"/>
    </row>
    <row r="197" spans="2:10" s="6" customFormat="1" ht="12.75" customHeight="1" x14ac:dyDescent="0.2">
      <c r="B197" s="205" t="s">
        <v>135</v>
      </c>
      <c r="C197" s="205"/>
      <c r="D197" s="205"/>
      <c r="E197" s="53">
        <v>535644.04</v>
      </c>
      <c r="F197" s="53">
        <f t="shared" si="3"/>
        <v>4.7</v>
      </c>
      <c r="G197" s="53">
        <v>465197.35</v>
      </c>
      <c r="H197" s="53">
        <f t="shared" si="4"/>
        <v>4.74</v>
      </c>
      <c r="I197" s="39"/>
      <c r="J197" s="117"/>
    </row>
    <row r="198" spans="2:10" s="6" customFormat="1" ht="12.75" customHeight="1" x14ac:dyDescent="0.2">
      <c r="B198" s="205" t="s">
        <v>136</v>
      </c>
      <c r="C198" s="205"/>
      <c r="D198" s="205"/>
      <c r="E198" s="53">
        <v>42816.73</v>
      </c>
      <c r="F198" s="53">
        <f t="shared" si="3"/>
        <v>0.38</v>
      </c>
      <c r="G198" s="53">
        <v>33246.39</v>
      </c>
      <c r="H198" s="53">
        <f t="shared" si="4"/>
        <v>0.34</v>
      </c>
      <c r="I198" s="39"/>
      <c r="J198" s="117"/>
    </row>
    <row r="199" spans="2:10" s="6" customFormat="1" ht="12.75" customHeight="1" x14ac:dyDescent="0.2">
      <c r="B199" s="205" t="s">
        <v>137</v>
      </c>
      <c r="C199" s="205"/>
      <c r="D199" s="205"/>
      <c r="E199" s="53">
        <v>0</v>
      </c>
      <c r="F199" s="53">
        <v>0</v>
      </c>
      <c r="G199" s="53">
        <v>0</v>
      </c>
      <c r="H199" s="53">
        <v>0</v>
      </c>
      <c r="I199" s="117"/>
      <c r="J199" s="117"/>
    </row>
    <row r="200" spans="2:10" s="6" customFormat="1" ht="6.75" customHeight="1" x14ac:dyDescent="0.2">
      <c r="C200" s="9"/>
      <c r="D200" s="9"/>
      <c r="E200" s="9"/>
    </row>
    <row r="201" spans="2:10" s="6" customFormat="1" ht="24" customHeight="1" x14ac:dyDescent="0.2">
      <c r="B201" s="213" t="s">
        <v>138</v>
      </c>
      <c r="C201" s="213"/>
      <c r="D201" s="213"/>
      <c r="E201" s="213"/>
      <c r="F201" s="213"/>
      <c r="G201" s="213"/>
      <c r="H201" s="213"/>
      <c r="I201" s="213"/>
    </row>
    <row r="202" spans="2:10" s="6" customFormat="1" ht="20.25" thickBot="1" x14ac:dyDescent="0.25">
      <c r="B202" s="214"/>
      <c r="C202" s="214"/>
      <c r="D202" s="214"/>
      <c r="E202" s="118" t="s">
        <v>256</v>
      </c>
      <c r="F202" s="119" t="s">
        <v>264</v>
      </c>
    </row>
    <row r="203" spans="2:10" s="6" customFormat="1" ht="12.75" customHeight="1" x14ac:dyDescent="0.2">
      <c r="B203" s="215" t="s">
        <v>139</v>
      </c>
      <c r="C203" s="215"/>
      <c r="D203" s="215"/>
      <c r="E203" s="40">
        <v>0</v>
      </c>
      <c r="F203" s="40">
        <v>0</v>
      </c>
    </row>
    <row r="204" spans="2:10" s="6" customFormat="1" ht="12.75" customHeight="1" x14ac:dyDescent="0.2">
      <c r="B204" s="215" t="s">
        <v>140</v>
      </c>
      <c r="C204" s="215"/>
      <c r="D204" s="215"/>
      <c r="E204" s="40"/>
      <c r="F204" s="40">
        <v>0</v>
      </c>
    </row>
    <row r="205" spans="2:10" s="6" customFormat="1" ht="12.75" customHeight="1" x14ac:dyDescent="0.2">
      <c r="B205" s="215" t="s">
        <v>141</v>
      </c>
      <c r="C205" s="215"/>
      <c r="D205" s="215"/>
      <c r="E205" s="40">
        <f>E206+E207+E208</f>
        <v>535644.04</v>
      </c>
      <c r="F205" s="40">
        <f>F206+F207+F208</f>
        <v>465197.35000000003</v>
      </c>
    </row>
    <row r="206" spans="2:10" s="6" customFormat="1" ht="12.75" customHeight="1" x14ac:dyDescent="0.2">
      <c r="B206" s="215" t="s">
        <v>142</v>
      </c>
      <c r="C206" s="215"/>
      <c r="D206" s="215"/>
      <c r="E206" s="40">
        <v>10619.52</v>
      </c>
      <c r="F206" s="40">
        <v>11027.52</v>
      </c>
    </row>
    <row r="207" spans="2:10" s="6" customFormat="1" ht="12.75" customHeight="1" x14ac:dyDescent="0.2">
      <c r="B207" s="215" t="s">
        <v>143</v>
      </c>
      <c r="C207" s="215"/>
      <c r="D207" s="215"/>
      <c r="E207" s="40">
        <v>418876.41</v>
      </c>
      <c r="F207" s="40">
        <v>0</v>
      </c>
    </row>
    <row r="208" spans="2:10" s="6" customFormat="1" ht="13.5" customHeight="1" x14ac:dyDescent="0.2">
      <c r="B208" s="216" t="s">
        <v>144</v>
      </c>
      <c r="C208" s="216"/>
      <c r="D208" s="216"/>
      <c r="E208" s="40">
        <v>106148.11</v>
      </c>
      <c r="F208" s="40">
        <v>454169.83</v>
      </c>
    </row>
    <row r="209" spans="2:9" s="6" customFormat="1" ht="13.5" customHeight="1" x14ac:dyDescent="0.2">
      <c r="B209" s="217" t="s">
        <v>145</v>
      </c>
      <c r="C209" s="217"/>
      <c r="D209" s="217"/>
      <c r="E209" s="120">
        <f>E203+E204+E205</f>
        <v>535644.04</v>
      </c>
      <c r="F209" s="120">
        <f>F203+F204+F205</f>
        <v>465197.35000000003</v>
      </c>
    </row>
    <row r="210" spans="2:9" s="6" customFormat="1" ht="21" customHeight="1" x14ac:dyDescent="0.2">
      <c r="C210" s="9"/>
      <c r="D210" s="9"/>
      <c r="E210" s="9"/>
    </row>
    <row r="211" spans="2:9" s="6" customFormat="1" ht="27.75" customHeight="1" x14ac:dyDescent="0.2">
      <c r="B211" s="213" t="s">
        <v>146</v>
      </c>
      <c r="C211" s="213"/>
      <c r="D211" s="213"/>
      <c r="E211" s="213"/>
      <c r="F211" s="213"/>
      <c r="G211" s="213"/>
      <c r="H211" s="213"/>
      <c r="I211" s="213"/>
    </row>
    <row r="212" spans="2:9" s="6" customFormat="1" ht="19.5" x14ac:dyDescent="0.2">
      <c r="B212" s="218"/>
      <c r="C212" s="218"/>
      <c r="D212" s="218"/>
      <c r="E212" s="121" t="s">
        <v>257</v>
      </c>
      <c r="F212" s="122" t="s">
        <v>265</v>
      </c>
    </row>
    <row r="213" spans="2:9" s="6" customFormat="1" ht="12.75" customHeight="1" x14ac:dyDescent="0.2">
      <c r="B213" s="219" t="s">
        <v>122</v>
      </c>
      <c r="C213" s="219"/>
      <c r="D213" s="219"/>
      <c r="E213" s="124">
        <f>E214+E215+E216+E217+E218</f>
        <v>13113.36</v>
      </c>
      <c r="F213" s="124">
        <f>SUM(F214:F218)</f>
        <v>7419.3</v>
      </c>
    </row>
    <row r="214" spans="2:9" s="6" customFormat="1" ht="12.75" customHeight="1" x14ac:dyDescent="0.2">
      <c r="B214" s="219" t="s">
        <v>147</v>
      </c>
      <c r="C214" s="219"/>
      <c r="D214" s="219"/>
      <c r="E214" s="125">
        <v>2822.75</v>
      </c>
      <c r="F214" s="125">
        <v>2895.32</v>
      </c>
    </row>
    <row r="215" spans="2:9" s="6" customFormat="1" ht="12.75" customHeight="1" x14ac:dyDescent="0.2">
      <c r="B215" s="219" t="s">
        <v>148</v>
      </c>
      <c r="C215" s="219"/>
      <c r="D215" s="219"/>
      <c r="E215" s="125">
        <v>3644.07</v>
      </c>
      <c r="F215" s="125">
        <v>2149.92</v>
      </c>
    </row>
    <row r="216" spans="2:9" s="6" customFormat="1" ht="12.75" customHeight="1" x14ac:dyDescent="0.2">
      <c r="B216" s="219" t="s">
        <v>149</v>
      </c>
      <c r="C216" s="219"/>
      <c r="D216" s="219"/>
      <c r="E216" s="125">
        <v>6508.51</v>
      </c>
      <c r="F216" s="125">
        <v>2316.54</v>
      </c>
    </row>
    <row r="217" spans="2:9" s="6" customFormat="1" ht="12.75" customHeight="1" x14ac:dyDescent="0.2">
      <c r="B217" s="219" t="s">
        <v>150</v>
      </c>
      <c r="C217" s="219"/>
      <c r="D217" s="219"/>
      <c r="E217" s="125">
        <v>138.03</v>
      </c>
      <c r="F217" s="125">
        <v>57.52</v>
      </c>
    </row>
    <row r="218" spans="2:9" s="6" customFormat="1" ht="12.75" customHeight="1" x14ac:dyDescent="0.2">
      <c r="B218" s="219" t="s">
        <v>151</v>
      </c>
      <c r="C218" s="219"/>
      <c r="D218" s="219"/>
      <c r="E218" s="125">
        <v>0</v>
      </c>
      <c r="F218" s="125">
        <v>0</v>
      </c>
    </row>
    <row r="219" spans="2:9" s="6" customFormat="1" ht="12.75" customHeight="1" x14ac:dyDescent="0.2">
      <c r="B219" s="219" t="s">
        <v>124</v>
      </c>
      <c r="C219" s="219"/>
      <c r="D219" s="219"/>
      <c r="E219" s="125">
        <f>E220+E221</f>
        <v>29703.370000000003</v>
      </c>
      <c r="F219" s="125">
        <f>F220+F221</f>
        <v>25827.09</v>
      </c>
    </row>
    <row r="220" spans="2:9" s="6" customFormat="1" ht="12.75" customHeight="1" x14ac:dyDescent="0.2">
      <c r="B220" s="219" t="s">
        <v>152</v>
      </c>
      <c r="C220" s="219"/>
      <c r="D220" s="219"/>
      <c r="E220" s="125">
        <v>12876.37</v>
      </c>
      <c r="F220" s="125">
        <v>5455.09</v>
      </c>
    </row>
    <row r="221" spans="2:9" s="6" customFormat="1" ht="13.5" customHeight="1" x14ac:dyDescent="0.2">
      <c r="B221" s="220" t="s">
        <v>153</v>
      </c>
      <c r="C221" s="220"/>
      <c r="D221" s="220"/>
      <c r="E221" s="126">
        <v>16827</v>
      </c>
      <c r="F221" s="126">
        <v>20372</v>
      </c>
    </row>
    <row r="222" spans="2:9" s="6" customFormat="1" ht="16.5" customHeight="1" x14ac:dyDescent="0.2">
      <c r="B222" s="221" t="s">
        <v>154</v>
      </c>
      <c r="C222" s="221"/>
      <c r="D222" s="221"/>
      <c r="E222" s="127">
        <f>E213+E219</f>
        <v>42816.73</v>
      </c>
      <c r="F222" s="128">
        <f>F213+F219</f>
        <v>33246.39</v>
      </c>
    </row>
    <row r="223" spans="2:9" s="6" customFormat="1" ht="24" customHeight="1" x14ac:dyDescent="0.2">
      <c r="B223" s="95" t="s">
        <v>155</v>
      </c>
      <c r="C223" s="9"/>
      <c r="D223" s="9"/>
      <c r="E223" s="9"/>
    </row>
    <row r="224" spans="2:9" s="6" customFormat="1" ht="19.5" x14ac:dyDescent="0.2">
      <c r="B224" s="222"/>
      <c r="C224" s="222"/>
      <c r="D224" s="222"/>
      <c r="E224" s="129" t="s">
        <v>257</v>
      </c>
      <c r="F224" s="129" t="s">
        <v>265</v>
      </c>
    </row>
    <row r="225" spans="2:8" s="6" customFormat="1" ht="23.25" customHeight="1" x14ac:dyDescent="0.2">
      <c r="B225" s="223" t="s">
        <v>156</v>
      </c>
      <c r="C225" s="223"/>
      <c r="D225" s="223"/>
      <c r="E225" s="156">
        <f>E226+E227+E228+E229+E230+E231+E232+E233+E234+E235+E236+E237+E238+E239</f>
        <v>7800067.0599999996</v>
      </c>
      <c r="F225" s="156">
        <f>F226+F227+F228+F229+F230+F231+F232+F233+F234+F235+F236+F237+F238+F239</f>
        <v>5613155.1799999997</v>
      </c>
      <c r="G225"/>
    </row>
    <row r="226" spans="2:8" s="6" customFormat="1" ht="12.75" customHeight="1" x14ac:dyDescent="0.2">
      <c r="B226" s="222" t="s">
        <v>157</v>
      </c>
      <c r="C226" s="222"/>
      <c r="D226" s="222"/>
      <c r="E226" s="130">
        <v>587223.18000000005</v>
      </c>
      <c r="F226" s="130">
        <v>501589.33</v>
      </c>
    </row>
    <row r="227" spans="2:8" s="6" customFormat="1" ht="12.75" customHeight="1" x14ac:dyDescent="0.2">
      <c r="B227" s="222" t="s">
        <v>158</v>
      </c>
      <c r="C227" s="222"/>
      <c r="D227" s="222"/>
      <c r="E227" s="130">
        <v>564150.9</v>
      </c>
      <c r="F227" s="130">
        <v>216392.78</v>
      </c>
    </row>
    <row r="228" spans="2:8" s="6" customFormat="1" ht="12.75" customHeight="1" x14ac:dyDescent="0.2">
      <c r="B228" s="222" t="s">
        <v>159</v>
      </c>
      <c r="C228" s="222"/>
      <c r="D228" s="222"/>
      <c r="E228" s="130">
        <v>0</v>
      </c>
      <c r="F228" s="130">
        <v>81333.8</v>
      </c>
    </row>
    <row r="229" spans="2:8" s="6" customFormat="1" ht="12.75" customHeight="1" x14ac:dyDescent="0.2">
      <c r="B229" s="222" t="s">
        <v>160</v>
      </c>
      <c r="C229" s="222"/>
      <c r="D229" s="222"/>
      <c r="E229" s="130">
        <v>1221405.92</v>
      </c>
      <c r="F229" s="130">
        <v>796684.09</v>
      </c>
    </row>
    <row r="230" spans="2:8" s="6" customFormat="1" ht="12.75" customHeight="1" x14ac:dyDescent="0.2">
      <c r="B230" s="222" t="s">
        <v>161</v>
      </c>
      <c r="C230" s="222"/>
      <c r="D230" s="222"/>
      <c r="E230" s="130">
        <v>221700</v>
      </c>
      <c r="F230" s="130">
        <v>234000</v>
      </c>
    </row>
    <row r="231" spans="2:8" s="6" customFormat="1" ht="12.75" customHeight="1" x14ac:dyDescent="0.2">
      <c r="B231" s="222" t="s">
        <v>162</v>
      </c>
      <c r="C231" s="222"/>
      <c r="D231" s="222"/>
      <c r="E231" s="130">
        <v>5520</v>
      </c>
      <c r="F231" s="130">
        <v>0</v>
      </c>
    </row>
    <row r="232" spans="2:8" s="6" customFormat="1" ht="12.75" customHeight="1" x14ac:dyDescent="0.2">
      <c r="B232" s="222" t="s">
        <v>163</v>
      </c>
      <c r="C232" s="222"/>
      <c r="D232" s="222"/>
      <c r="E232" s="130">
        <v>11970.4</v>
      </c>
      <c r="F232" s="130">
        <v>18000</v>
      </c>
    </row>
    <row r="233" spans="2:8" s="6" customFormat="1" ht="12.75" customHeight="1" x14ac:dyDescent="0.2">
      <c r="B233" s="222" t="s">
        <v>164</v>
      </c>
      <c r="C233" s="222"/>
      <c r="D233" s="222"/>
      <c r="E233" s="130">
        <v>143222.95000000001</v>
      </c>
      <c r="F233" s="130">
        <v>196805</v>
      </c>
    </row>
    <row r="234" spans="2:8" s="6" customFormat="1" ht="12.75" customHeight="1" x14ac:dyDescent="0.2">
      <c r="B234" s="224" t="s">
        <v>165</v>
      </c>
      <c r="C234" s="224"/>
      <c r="D234" s="224"/>
      <c r="E234" s="130">
        <v>618939.48</v>
      </c>
      <c r="F234" s="130">
        <v>330202</v>
      </c>
    </row>
    <row r="235" spans="2:8" s="6" customFormat="1" ht="12.75" customHeight="1" x14ac:dyDescent="0.2">
      <c r="B235" s="224" t="s">
        <v>166</v>
      </c>
      <c r="C235" s="224"/>
      <c r="D235" s="224"/>
      <c r="E235" s="131">
        <v>1241060.52</v>
      </c>
      <c r="F235" s="131">
        <v>1069798</v>
      </c>
      <c r="H235" s="6" t="s">
        <v>51</v>
      </c>
    </row>
    <row r="236" spans="2:8" s="6" customFormat="1" ht="12.75" customHeight="1" x14ac:dyDescent="0.2">
      <c r="B236" s="224" t="s">
        <v>167</v>
      </c>
      <c r="C236" s="224"/>
      <c r="D236" s="224"/>
      <c r="E236" s="131">
        <v>605000</v>
      </c>
      <c r="F236" s="131">
        <v>498350.18</v>
      </c>
    </row>
    <row r="237" spans="2:8" s="6" customFormat="1" ht="12.75" customHeight="1" x14ac:dyDescent="0.2">
      <c r="B237" s="224" t="s">
        <v>168</v>
      </c>
      <c r="C237" s="224"/>
      <c r="D237" s="224"/>
      <c r="E237" s="131">
        <v>343596.5</v>
      </c>
      <c r="F237" s="131">
        <v>400000</v>
      </c>
    </row>
    <row r="238" spans="2:8" s="6" customFormat="1" ht="12.75" customHeight="1" x14ac:dyDescent="0.2">
      <c r="B238" s="224" t="s">
        <v>169</v>
      </c>
      <c r="C238" s="224"/>
      <c r="D238" s="224"/>
      <c r="E238" s="131">
        <v>1768277.21</v>
      </c>
      <c r="F238" s="131">
        <v>0</v>
      </c>
    </row>
    <row r="239" spans="2:8" s="6" customFormat="1" ht="12.75" customHeight="1" x14ac:dyDescent="0.2">
      <c r="B239" s="226" t="s">
        <v>237</v>
      </c>
      <c r="C239" s="227"/>
      <c r="D239" s="228"/>
      <c r="E239" s="131">
        <v>468000</v>
      </c>
      <c r="F239" s="131">
        <v>1270000</v>
      </c>
    </row>
    <row r="240" spans="2:8" s="6" customFormat="1" ht="21.75" customHeight="1" x14ac:dyDescent="0.2">
      <c r="B240" s="225" t="s">
        <v>170</v>
      </c>
      <c r="C240" s="225"/>
      <c r="D240" s="225"/>
      <c r="E240" s="156">
        <f>E241+E242+E243+E244+E245+E246+E247+E248+E249</f>
        <v>3010737.02</v>
      </c>
      <c r="F240" s="156">
        <f>F241+F242+F243+F244+F245+F246+F247+F248+F249</f>
        <v>3703100.81</v>
      </c>
      <c r="G240"/>
    </row>
    <row r="241" spans="1:9" s="6" customFormat="1" ht="12.75" customHeight="1" x14ac:dyDescent="0.2">
      <c r="B241" s="224" t="s">
        <v>171</v>
      </c>
      <c r="C241" s="224"/>
      <c r="D241" s="224"/>
      <c r="E241" s="131">
        <v>29923</v>
      </c>
      <c r="F241" s="131">
        <v>29923</v>
      </c>
    </row>
    <row r="242" spans="1:9" s="6" customFormat="1" ht="12.75" customHeight="1" x14ac:dyDescent="0.2">
      <c r="B242" s="224" t="s">
        <v>172</v>
      </c>
      <c r="C242" s="224"/>
      <c r="D242" s="224"/>
      <c r="E242" s="131">
        <v>36142.870000000003</v>
      </c>
      <c r="F242" s="131">
        <v>20796.009999999998</v>
      </c>
    </row>
    <row r="243" spans="1:9" s="6" customFormat="1" ht="12.75" customHeight="1" x14ac:dyDescent="0.2">
      <c r="A243" s="5"/>
      <c r="B243" s="224" t="s">
        <v>173</v>
      </c>
      <c r="C243" s="224"/>
      <c r="D243" s="224"/>
      <c r="E243" s="132">
        <v>686178.58</v>
      </c>
      <c r="F243" s="132">
        <v>532074.37</v>
      </c>
    </row>
    <row r="244" spans="1:9" s="6" customFormat="1" ht="12.75" customHeight="1" x14ac:dyDescent="0.2">
      <c r="A244" s="5"/>
      <c r="B244" s="224" t="s">
        <v>174</v>
      </c>
      <c r="C244" s="224"/>
      <c r="D244" s="224"/>
      <c r="E244" s="132">
        <v>1156</v>
      </c>
      <c r="F244" s="132">
        <v>1098</v>
      </c>
    </row>
    <row r="245" spans="1:9" s="6" customFormat="1" ht="12.75" customHeight="1" x14ac:dyDescent="0.2">
      <c r="A245" s="5"/>
      <c r="B245" s="224" t="s">
        <v>175</v>
      </c>
      <c r="C245" s="224"/>
      <c r="D245" s="224"/>
      <c r="E245" s="132">
        <v>0</v>
      </c>
      <c r="F245" s="132">
        <v>0</v>
      </c>
    </row>
    <row r="246" spans="1:9" s="6" customFormat="1" ht="12.75" customHeight="1" x14ac:dyDescent="0.2">
      <c r="A246" s="5"/>
      <c r="B246" s="224" t="s">
        <v>176</v>
      </c>
      <c r="C246" s="224"/>
      <c r="D246" s="224"/>
      <c r="E246" s="132">
        <v>315703.28000000003</v>
      </c>
      <c r="F246" s="132">
        <v>343812</v>
      </c>
    </row>
    <row r="247" spans="1:9" s="6" customFormat="1" ht="12.75" customHeight="1" x14ac:dyDescent="0.2">
      <c r="A247" s="5"/>
      <c r="B247" s="224" t="s">
        <v>177</v>
      </c>
      <c r="C247" s="224"/>
      <c r="D247" s="224"/>
      <c r="E247" s="132">
        <v>47176.93</v>
      </c>
      <c r="F247" s="132">
        <v>35037.47</v>
      </c>
    </row>
    <row r="248" spans="1:9" s="6" customFormat="1" ht="12.75" customHeight="1" x14ac:dyDescent="0.2">
      <c r="A248" s="5"/>
      <c r="B248" s="224" t="s">
        <v>178</v>
      </c>
      <c r="C248" s="224"/>
      <c r="D248" s="224"/>
      <c r="E248" s="132"/>
      <c r="F248" s="132"/>
    </row>
    <row r="249" spans="1:9" s="6" customFormat="1" ht="12.75" customHeight="1" x14ac:dyDescent="0.2">
      <c r="A249" s="5"/>
      <c r="B249" s="224" t="s">
        <v>179</v>
      </c>
      <c r="C249" s="224"/>
      <c r="D249" s="224"/>
      <c r="E249" s="130">
        <v>1894456.36</v>
      </c>
      <c r="F249" s="130">
        <v>2740359.96</v>
      </c>
    </row>
    <row r="250" spans="1:9" s="6" customFormat="1" ht="12.75" customHeight="1" x14ac:dyDescent="0.2">
      <c r="A250" s="5"/>
      <c r="B250" s="133"/>
      <c r="C250" s="133"/>
      <c r="D250" s="133"/>
      <c r="E250" s="123"/>
      <c r="F250" s="123"/>
    </row>
    <row r="251" spans="1:9" s="6" customFormat="1" ht="12.75" customHeight="1" x14ac:dyDescent="0.2">
      <c r="A251" s="5"/>
      <c r="B251" s="133"/>
      <c r="C251" s="133"/>
      <c r="D251" s="133"/>
      <c r="E251" s="123"/>
      <c r="F251" s="123"/>
    </row>
    <row r="252" spans="1:9" s="6" customFormat="1" ht="18.75" customHeight="1" x14ac:dyDescent="0.2">
      <c r="A252" s="5"/>
      <c r="B252" s="95" t="s">
        <v>180</v>
      </c>
      <c r="C252" s="134"/>
      <c r="D252" s="82"/>
      <c r="E252" s="82"/>
      <c r="F252" s="82"/>
      <c r="G252" s="82"/>
      <c r="H252" s="82"/>
      <c r="I252" s="82"/>
    </row>
    <row r="253" spans="1:9" s="6" customFormat="1" ht="23.25" customHeight="1" x14ac:dyDescent="0.2">
      <c r="A253" s="5"/>
      <c r="B253" s="214"/>
      <c r="C253" s="214"/>
      <c r="D253" s="214"/>
      <c r="E253" s="118" t="s">
        <v>256</v>
      </c>
      <c r="F253" s="118" t="s">
        <v>264</v>
      </c>
    </row>
    <row r="254" spans="1:9" s="6" customFormat="1" ht="12.75" customHeight="1" x14ac:dyDescent="0.2">
      <c r="A254" s="5"/>
      <c r="B254" s="215" t="s">
        <v>181</v>
      </c>
      <c r="C254" s="215"/>
      <c r="D254" s="215"/>
      <c r="E254" s="39">
        <v>751311.83</v>
      </c>
      <c r="F254" s="39">
        <v>41195.31</v>
      </c>
    </row>
    <row r="255" spans="1:9" s="6" customFormat="1" ht="12.75" customHeight="1" x14ac:dyDescent="0.2">
      <c r="A255" s="5"/>
      <c r="B255" s="216" t="s">
        <v>182</v>
      </c>
      <c r="C255" s="216"/>
      <c r="D255" s="216"/>
      <c r="E255" s="41">
        <v>20784.18</v>
      </c>
      <c r="F255" s="41">
        <v>7154.39</v>
      </c>
    </row>
    <row r="256" spans="1:9" s="6" customFormat="1" ht="14.25" customHeight="1" x14ac:dyDescent="0.2">
      <c r="A256" s="5"/>
      <c r="B256" s="221" t="s">
        <v>183</v>
      </c>
      <c r="C256" s="221"/>
      <c r="D256" s="221"/>
      <c r="E256" s="127">
        <f>SUM(E254:E255)</f>
        <v>772096.01</v>
      </c>
      <c r="F256" s="127">
        <f>SUM(F254:F255)</f>
        <v>48349.7</v>
      </c>
    </row>
    <row r="257" spans="1:1016" s="6" customFormat="1" ht="21" customHeight="1" x14ac:dyDescent="0.2">
      <c r="A257" s="5"/>
      <c r="C257" s="135"/>
      <c r="D257" s="135"/>
      <c r="E257" s="135"/>
    </row>
    <row r="258" spans="1:1016" s="6" customFormat="1" ht="20.25" customHeight="1" x14ac:dyDescent="0.2">
      <c r="A258" s="110" t="s">
        <v>184</v>
      </c>
      <c r="B258" s="236" t="s">
        <v>185</v>
      </c>
      <c r="C258" s="236"/>
      <c r="D258" s="236"/>
      <c r="E258" s="135"/>
    </row>
    <row r="259" spans="1:1016" s="6" customFormat="1" ht="12.75" customHeight="1" x14ac:dyDescent="0.2">
      <c r="A259" s="5"/>
      <c r="B259" s="5"/>
      <c r="C259" s="135"/>
      <c r="D259" s="135"/>
      <c r="E259" s="135"/>
    </row>
    <row r="260" spans="1:1016" s="6" customFormat="1" ht="24" customHeight="1" x14ac:dyDescent="0.2">
      <c r="A260" s="5"/>
      <c r="B260" s="213" t="s">
        <v>186</v>
      </c>
      <c r="C260" s="213"/>
      <c r="D260" s="213"/>
      <c r="E260" s="213"/>
      <c r="F260" s="213"/>
      <c r="G260" s="213"/>
      <c r="H260" s="213"/>
      <c r="I260" s="213"/>
    </row>
    <row r="261" spans="1:1016" s="6" customFormat="1" ht="24" customHeight="1" x14ac:dyDescent="0.2">
      <c r="A261" s="5"/>
      <c r="B261" s="181" t="s">
        <v>187</v>
      </c>
      <c r="C261" s="181"/>
      <c r="D261" s="181"/>
      <c r="E261" s="121" t="s">
        <v>258</v>
      </c>
      <c r="F261" s="121" t="s">
        <v>265</v>
      </c>
    </row>
    <row r="262" spans="1:1016" s="6" customFormat="1" ht="12.75" customHeight="1" x14ac:dyDescent="0.2">
      <c r="A262" s="5"/>
      <c r="B262" s="237" t="s">
        <v>188</v>
      </c>
      <c r="C262" s="237"/>
      <c r="D262" s="237"/>
      <c r="E262" s="136">
        <v>0</v>
      </c>
      <c r="F262" s="136">
        <v>0</v>
      </c>
    </row>
    <row r="263" spans="1:1016" s="6" customFormat="1" ht="12.75" customHeight="1" x14ac:dyDescent="0.2">
      <c r="A263" s="5"/>
      <c r="B263" s="216" t="s">
        <v>189</v>
      </c>
      <c r="C263" s="216"/>
      <c r="D263" s="216"/>
      <c r="E263" s="136">
        <v>5</v>
      </c>
      <c r="F263" s="136">
        <v>6</v>
      </c>
    </row>
    <row r="264" spans="1:1016" s="6" customFormat="1" ht="12.75" customHeight="1" x14ac:dyDescent="0.2">
      <c r="A264" s="5"/>
      <c r="B264" s="217" t="s">
        <v>190</v>
      </c>
      <c r="C264" s="217"/>
      <c r="D264" s="217"/>
      <c r="E264" s="137">
        <f>SUM(E262:E263)</f>
        <v>5</v>
      </c>
      <c r="F264" s="137">
        <v>6</v>
      </c>
    </row>
    <row r="265" spans="1:1016" s="6" customFormat="1" ht="12.75" customHeight="1" x14ac:dyDescent="0.2">
      <c r="A265" s="5"/>
      <c r="B265" s="5"/>
    </row>
    <row r="266" spans="1:1016" s="6" customFormat="1" ht="27" customHeight="1" x14ac:dyDescent="0.2">
      <c r="A266" s="5"/>
      <c r="B266" s="238" t="s">
        <v>191</v>
      </c>
      <c r="C266" s="238"/>
      <c r="D266" s="238"/>
      <c r="E266" s="238"/>
      <c r="F266" s="238"/>
      <c r="G266" s="238"/>
      <c r="H266" s="238"/>
      <c r="I266" s="238"/>
    </row>
    <row r="267" spans="1:1016" s="6" customFormat="1" ht="12.75" customHeight="1" x14ac:dyDescent="0.2">
      <c r="A267" s="5"/>
      <c r="B267" s="5"/>
      <c r="C267" s="135"/>
      <c r="D267" s="135"/>
      <c r="E267" s="135"/>
    </row>
    <row r="268" spans="1:1016" s="6" customFormat="1" ht="12.75" customHeight="1" x14ac:dyDescent="0.2">
      <c r="A268" s="5"/>
      <c r="B268" s="239" t="s">
        <v>266</v>
      </c>
      <c r="C268" s="239"/>
      <c r="D268" s="239"/>
      <c r="E268" s="239"/>
      <c r="F268" s="239"/>
      <c r="G268" s="239"/>
      <c r="H268" s="239"/>
      <c r="I268" s="239"/>
    </row>
    <row r="269" spans="1:1016" s="6" customFormat="1" ht="12.75" customHeight="1" x14ac:dyDescent="0.2">
      <c r="A269" s="5"/>
      <c r="B269" s="239" t="s">
        <v>267</v>
      </c>
      <c r="C269" s="239"/>
      <c r="D269" s="239"/>
      <c r="E269" s="239"/>
      <c r="F269" s="239"/>
      <c r="G269" s="239"/>
      <c r="H269" s="239"/>
      <c r="I269" s="239"/>
    </row>
    <row r="270" spans="1:1016" s="6" customFormat="1" ht="12.75" customHeight="1" x14ac:dyDescent="0.2">
      <c r="A270" s="5"/>
      <c r="B270" s="161" t="s">
        <v>240</v>
      </c>
      <c r="C270" s="161"/>
      <c r="D270" s="161"/>
      <c r="E270" s="161"/>
      <c r="F270" s="161"/>
      <c r="G270" s="161"/>
      <c r="H270" s="161"/>
      <c r="I270" s="161"/>
    </row>
    <row r="271" spans="1:1016" s="6" customFormat="1" ht="21" customHeight="1" x14ac:dyDescent="0.2">
      <c r="A271" s="5"/>
      <c r="B271" s="138"/>
      <c r="C271" s="135"/>
      <c r="D271" s="135"/>
      <c r="E271" s="135"/>
    </row>
    <row r="272" spans="1:1016" s="9" customFormat="1" ht="21" customHeight="1" x14ac:dyDescent="0.2">
      <c r="A272" s="110" t="s">
        <v>192</v>
      </c>
      <c r="B272" s="139" t="s">
        <v>193</v>
      </c>
      <c r="F272" s="140"/>
      <c r="G272" s="140"/>
      <c r="AMB272" s="140"/>
    </row>
    <row r="273" spans="1:1016" s="9" customFormat="1" ht="16.5" customHeight="1" x14ac:dyDescent="0.2">
      <c r="A273" s="141"/>
      <c r="B273" s="96" t="s">
        <v>194</v>
      </c>
      <c r="C273" s="142"/>
      <c r="F273" s="140"/>
      <c r="G273" s="140"/>
      <c r="AMB273" s="140"/>
    </row>
    <row r="274" spans="1:1016" s="9" customFormat="1" ht="25.5" customHeight="1" x14ac:dyDescent="0.2">
      <c r="A274" s="141"/>
      <c r="B274" s="231"/>
      <c r="C274" s="231"/>
      <c r="D274" s="231"/>
      <c r="E274" s="129" t="s">
        <v>257</v>
      </c>
      <c r="F274" s="129" t="s">
        <v>265</v>
      </c>
      <c r="G274" s="140"/>
      <c r="AMB274" s="140"/>
    </row>
    <row r="275" spans="1:1016" s="9" customFormat="1" ht="12.75" customHeight="1" x14ac:dyDescent="0.2">
      <c r="B275" s="225" t="s">
        <v>195</v>
      </c>
      <c r="C275" s="225"/>
      <c r="D275" s="225"/>
      <c r="E275" s="143">
        <v>328609.90999999997</v>
      </c>
      <c r="F275" s="143">
        <v>-669177.99</v>
      </c>
      <c r="G275" s="141"/>
      <c r="H275" s="141"/>
      <c r="I275" s="141"/>
      <c r="J275" s="141"/>
      <c r="AMB275" s="140"/>
    </row>
    <row r="276" spans="1:1016" s="9" customFormat="1" ht="24" customHeight="1" x14ac:dyDescent="0.2">
      <c r="B276" s="225" t="s">
        <v>196</v>
      </c>
      <c r="C276" s="225"/>
      <c r="D276" s="225"/>
      <c r="E276" s="143">
        <f>SUM(E277:E278)</f>
        <v>0</v>
      </c>
      <c r="F276" s="143">
        <f>SUM(F277:F278)</f>
        <v>0</v>
      </c>
      <c r="G276" s="141"/>
      <c r="H276" s="141"/>
      <c r="I276" s="141"/>
      <c r="J276" s="141"/>
      <c r="AMB276" s="140"/>
    </row>
    <row r="277" spans="1:1016" s="9" customFormat="1" ht="15" customHeight="1" x14ac:dyDescent="0.2">
      <c r="B277" s="224" t="s">
        <v>259</v>
      </c>
      <c r="C277" s="224"/>
      <c r="D277" s="224"/>
      <c r="E277" s="144">
        <v>0</v>
      </c>
      <c r="F277" s="144">
        <v>0</v>
      </c>
      <c r="G277" s="141"/>
      <c r="H277" s="141"/>
      <c r="I277" s="141"/>
      <c r="J277" s="141"/>
      <c r="AMB277" s="140"/>
    </row>
    <row r="278" spans="1:1016" s="9" customFormat="1" ht="12.75" customHeight="1" x14ac:dyDescent="0.2">
      <c r="B278" s="224" t="s">
        <v>197</v>
      </c>
      <c r="C278" s="224"/>
      <c r="D278" s="224"/>
      <c r="E278" s="144">
        <v>0</v>
      </c>
      <c r="F278" s="144">
        <v>0</v>
      </c>
      <c r="G278" s="141"/>
      <c r="H278" s="141"/>
      <c r="I278" s="141"/>
      <c r="J278" s="141"/>
      <c r="AMB278" s="140"/>
    </row>
    <row r="279" spans="1:1016" ht="12.75" customHeight="1" x14ac:dyDescent="0.2">
      <c r="B279" s="225" t="s">
        <v>198</v>
      </c>
      <c r="C279" s="225"/>
      <c r="D279" s="225"/>
      <c r="E279" s="143">
        <v>0</v>
      </c>
      <c r="F279" s="143">
        <v>0</v>
      </c>
      <c r="G279" s="141"/>
      <c r="H279" s="141"/>
      <c r="I279" s="141"/>
      <c r="J279" s="141"/>
    </row>
    <row r="280" spans="1:1016" ht="12.75" customHeight="1" x14ac:dyDescent="0.2">
      <c r="B280" s="224" t="s">
        <v>199</v>
      </c>
      <c r="C280" s="224"/>
      <c r="D280" s="224"/>
      <c r="E280" s="144">
        <v>0</v>
      </c>
      <c r="F280" s="144">
        <v>0</v>
      </c>
      <c r="G280" s="141"/>
      <c r="H280" s="141"/>
      <c r="I280" s="141"/>
      <c r="J280" s="141"/>
    </row>
    <row r="281" spans="1:1016" ht="23.25" customHeight="1" x14ac:dyDescent="0.2">
      <c r="B281" s="225" t="s">
        <v>200</v>
      </c>
      <c r="C281" s="225"/>
      <c r="D281" s="225"/>
      <c r="E281" s="143">
        <f>E282+E283+E284+E285+E286</f>
        <v>45676.56</v>
      </c>
      <c r="F281" s="143">
        <f>F282+F283+F284+F285+F286</f>
        <v>33549.440000000002</v>
      </c>
      <c r="G281" s="141"/>
      <c r="H281" s="141"/>
      <c r="I281" s="141"/>
      <c r="J281" s="141"/>
    </row>
    <row r="282" spans="1:1016" ht="12.75" customHeight="1" x14ac:dyDescent="0.2">
      <c r="B282" s="224" t="s">
        <v>201</v>
      </c>
      <c r="C282" s="224"/>
      <c r="D282" s="224"/>
      <c r="E282" s="144">
        <v>9398.17</v>
      </c>
      <c r="F282" s="144">
        <v>0</v>
      </c>
      <c r="G282" s="141"/>
      <c r="H282" s="141"/>
      <c r="I282" s="141"/>
      <c r="J282" s="141"/>
    </row>
    <row r="283" spans="1:1016" ht="12.75" customHeight="1" x14ac:dyDescent="0.2">
      <c r="B283" s="224" t="s">
        <v>202</v>
      </c>
      <c r="C283" s="224"/>
      <c r="D283" s="224"/>
      <c r="E283" s="144">
        <v>3644.07</v>
      </c>
      <c r="F283" s="144">
        <v>2149.92</v>
      </c>
      <c r="G283" s="141"/>
      <c r="H283" s="141"/>
      <c r="I283" s="141"/>
      <c r="J283" s="141"/>
    </row>
    <row r="284" spans="1:1016" ht="12.75" customHeight="1" x14ac:dyDescent="0.2">
      <c r="B284" s="224" t="s">
        <v>203</v>
      </c>
      <c r="C284" s="224"/>
      <c r="D284" s="224"/>
      <c r="E284" s="144">
        <v>0</v>
      </c>
      <c r="F284" s="144">
        <v>0</v>
      </c>
      <c r="G284" s="141"/>
      <c r="H284" s="141"/>
      <c r="I284" s="141"/>
      <c r="J284" s="141"/>
    </row>
    <row r="285" spans="1:1016" s="9" customFormat="1" ht="12.75" customHeight="1" x14ac:dyDescent="0.2">
      <c r="B285" s="224" t="s">
        <v>204</v>
      </c>
      <c r="C285" s="224"/>
      <c r="D285" s="224"/>
      <c r="E285" s="144">
        <v>14601.99</v>
      </c>
      <c r="F285" s="144">
        <v>11027.52</v>
      </c>
      <c r="G285" s="141"/>
      <c r="H285" s="141"/>
      <c r="I285" s="141"/>
      <c r="J285" s="141"/>
      <c r="AMB285" s="140"/>
    </row>
    <row r="286" spans="1:1016" s="9" customFormat="1" ht="12.75" customHeight="1" x14ac:dyDescent="0.2">
      <c r="B286" s="224" t="s">
        <v>205</v>
      </c>
      <c r="C286" s="224"/>
      <c r="D286" s="224"/>
      <c r="E286" s="144">
        <v>18032.330000000002</v>
      </c>
      <c r="F286" s="144">
        <v>20372</v>
      </c>
      <c r="G286" s="141"/>
      <c r="H286" s="141"/>
      <c r="I286" s="141"/>
      <c r="J286" s="141"/>
      <c r="AMB286" s="140"/>
    </row>
    <row r="287" spans="1:1016" s="9" customFormat="1" ht="21" customHeight="1" x14ac:dyDescent="0.2">
      <c r="B287" s="224" t="s">
        <v>206</v>
      </c>
      <c r="C287" s="224"/>
      <c r="D287" s="224"/>
      <c r="E287" s="144">
        <v>0</v>
      </c>
      <c r="F287" s="144">
        <v>0</v>
      </c>
      <c r="G287" s="141"/>
      <c r="H287" s="141"/>
      <c r="I287" s="141"/>
      <c r="J287" s="141"/>
      <c r="AMB287" s="140"/>
    </row>
    <row r="288" spans="1:1016" s="9" customFormat="1" ht="12.75" customHeight="1" x14ac:dyDescent="0.2">
      <c r="B288" s="225" t="s">
        <v>207</v>
      </c>
      <c r="C288" s="225"/>
      <c r="D288" s="225"/>
      <c r="E288" s="143">
        <f>E275-E278- E276+E281</f>
        <v>374286.47</v>
      </c>
      <c r="F288" s="143">
        <f>F275-F278-F279- F276+F281</f>
        <v>-635628.55000000005</v>
      </c>
      <c r="G288" s="141"/>
      <c r="H288" s="141"/>
      <c r="I288" s="141"/>
      <c r="J288" s="141"/>
      <c r="AMB288" s="140"/>
    </row>
    <row r="289" spans="1:1016" s="9" customFormat="1" ht="12.75" customHeight="1" x14ac:dyDescent="0.2">
      <c r="B289" s="225" t="s">
        <v>208</v>
      </c>
      <c r="C289" s="225"/>
      <c r="D289" s="225"/>
      <c r="E289" s="143">
        <v>0</v>
      </c>
      <c r="F289" s="143">
        <v>0</v>
      </c>
      <c r="G289" s="141"/>
      <c r="H289" s="141"/>
      <c r="I289" s="141"/>
      <c r="J289" s="141"/>
      <c r="AMB289" s="140"/>
    </row>
    <row r="290" spans="1:1016" s="9" customFormat="1" ht="12.75" customHeight="1" x14ac:dyDescent="0.2">
      <c r="B290" s="225" t="s">
        <v>209</v>
      </c>
      <c r="C290" s="225"/>
      <c r="D290" s="225"/>
      <c r="E290" s="143">
        <v>0</v>
      </c>
      <c r="F290" s="143">
        <v>0</v>
      </c>
      <c r="G290" s="141"/>
      <c r="H290" s="141"/>
      <c r="I290" s="141"/>
      <c r="J290" s="141"/>
      <c r="AMB290" s="140"/>
    </row>
    <row r="291" spans="1:1016" s="9" customFormat="1" ht="12.75" customHeight="1" x14ac:dyDescent="0.2">
      <c r="B291" s="224" t="s">
        <v>210</v>
      </c>
      <c r="C291" s="224"/>
      <c r="D291" s="224"/>
      <c r="E291" s="144">
        <v>0</v>
      </c>
      <c r="F291" s="144">
        <v>0</v>
      </c>
      <c r="G291" s="141"/>
      <c r="H291" s="141"/>
      <c r="I291" s="141"/>
      <c r="J291" s="141"/>
      <c r="AMB291" s="140"/>
    </row>
    <row r="292" spans="1:1016" s="9" customFormat="1" ht="12.75" customHeight="1" x14ac:dyDescent="0.2">
      <c r="B292" s="224" t="s">
        <v>211</v>
      </c>
      <c r="C292" s="224"/>
      <c r="D292" s="224"/>
      <c r="E292" s="144">
        <v>0</v>
      </c>
      <c r="F292" s="144">
        <v>0</v>
      </c>
      <c r="G292" s="141"/>
      <c r="H292" s="141"/>
      <c r="I292" s="141"/>
      <c r="J292" s="141"/>
      <c r="AMB292" s="140"/>
    </row>
    <row r="293" spans="1:1016" s="9" customFormat="1" ht="22.5" customHeight="1" x14ac:dyDescent="0.2">
      <c r="B293" s="224" t="s">
        <v>212</v>
      </c>
      <c r="C293" s="224"/>
      <c r="D293" s="224"/>
      <c r="E293" s="144">
        <v>0</v>
      </c>
      <c r="F293" s="144">
        <v>0</v>
      </c>
      <c r="G293" s="141"/>
      <c r="H293" s="141"/>
      <c r="I293" s="141"/>
      <c r="J293" s="141"/>
      <c r="AMB293" s="140"/>
    </row>
    <row r="294" spans="1:1016" s="145" customFormat="1" ht="12.75" customHeight="1" x14ac:dyDescent="0.2">
      <c r="B294" s="230" t="s">
        <v>213</v>
      </c>
      <c r="C294" s="230"/>
      <c r="D294" s="230"/>
      <c r="E294" s="146">
        <v>0</v>
      </c>
      <c r="F294" s="146">
        <v>0</v>
      </c>
      <c r="G294" s="147"/>
      <c r="H294" s="148"/>
      <c r="I294" s="148"/>
      <c r="AMB294" s="149"/>
    </row>
    <row r="295" spans="1:1016" s="145" customFormat="1" ht="21" customHeight="1" x14ac:dyDescent="0.2">
      <c r="G295" s="147"/>
      <c r="H295" s="148"/>
      <c r="I295" s="148"/>
      <c r="AMB295" s="149"/>
    </row>
    <row r="296" spans="1:1016" s="6" customFormat="1" ht="17.25" customHeight="1" x14ac:dyDescent="0.2">
      <c r="A296" s="5" t="s">
        <v>214</v>
      </c>
      <c r="B296" s="212" t="s">
        <v>215</v>
      </c>
      <c r="C296" s="212"/>
      <c r="D296" s="212"/>
      <c r="E296" s="212"/>
      <c r="F296" s="212"/>
      <c r="G296" s="212"/>
      <c r="H296" s="212"/>
      <c r="I296" s="212"/>
    </row>
    <row r="297" spans="1:1016" s="9" customFormat="1" ht="31.5" customHeight="1" x14ac:dyDescent="0.2">
      <c r="B297" s="164" t="s">
        <v>273</v>
      </c>
      <c r="C297" s="164"/>
      <c r="D297" s="164"/>
      <c r="E297" s="164"/>
      <c r="F297" s="164"/>
      <c r="G297" s="164"/>
      <c r="H297" s="164"/>
      <c r="I297" s="164"/>
    </row>
    <row r="298" spans="1:1016" s="6" customFormat="1" x14ac:dyDescent="0.2">
      <c r="G298" s="150"/>
      <c r="H298" s="151"/>
      <c r="I298" s="152"/>
    </row>
    <row r="299" spans="1:1016" s="6" customFormat="1" ht="42.75" customHeight="1" x14ac:dyDescent="0.2">
      <c r="A299" s="5" t="s">
        <v>216</v>
      </c>
      <c r="B299" s="212" t="s">
        <v>217</v>
      </c>
      <c r="C299" s="212"/>
      <c r="D299" s="212"/>
      <c r="E299" s="212"/>
      <c r="F299" s="212"/>
      <c r="G299" s="212"/>
      <c r="H299" s="212"/>
      <c r="I299" s="212"/>
    </row>
    <row r="300" spans="1:1016" s="6" customFormat="1" ht="29.25" customHeight="1" x14ac:dyDescent="0.2">
      <c r="B300" s="164" t="s">
        <v>218</v>
      </c>
      <c r="C300" s="164"/>
      <c r="D300" s="164"/>
      <c r="E300" s="164"/>
      <c r="F300" s="164"/>
      <c r="G300" s="164"/>
      <c r="H300" s="164"/>
      <c r="I300" s="164"/>
    </row>
    <row r="301" spans="1:1016" s="6" customFormat="1" x14ac:dyDescent="0.2">
      <c r="G301" s="150"/>
      <c r="H301" s="151"/>
      <c r="I301" s="152"/>
    </row>
    <row r="302" spans="1:1016" s="6" customFormat="1" ht="30" customHeight="1" x14ac:dyDescent="0.2">
      <c r="A302" s="5" t="s">
        <v>219</v>
      </c>
      <c r="B302" s="212" t="s">
        <v>220</v>
      </c>
      <c r="C302" s="212"/>
      <c r="D302" s="212"/>
      <c r="E302" s="212"/>
      <c r="F302" s="212"/>
      <c r="G302" s="212"/>
      <c r="H302" s="212"/>
      <c r="I302" s="212"/>
    </row>
    <row r="303" spans="1:1016" s="6" customFormat="1" ht="262.5" customHeight="1" x14ac:dyDescent="0.2">
      <c r="B303" s="229" t="s">
        <v>268</v>
      </c>
      <c r="C303" s="229"/>
      <c r="D303" s="229"/>
      <c r="E303" s="229"/>
      <c r="F303" s="229"/>
      <c r="G303" s="229"/>
      <c r="H303" s="229"/>
      <c r="I303" s="229"/>
    </row>
    <row r="304" spans="1:1016" ht="102" customHeight="1" x14ac:dyDescent="0.2">
      <c r="A304" s="5" t="s">
        <v>236</v>
      </c>
      <c r="B304" s="233" t="s">
        <v>269</v>
      </c>
      <c r="C304" s="233" t="s">
        <v>235</v>
      </c>
      <c r="D304" s="233"/>
      <c r="E304" s="233"/>
      <c r="F304" s="233"/>
      <c r="G304" s="233"/>
      <c r="H304" s="233"/>
      <c r="I304" s="233"/>
    </row>
    <row r="305" spans="1:9" ht="15.75" customHeight="1" x14ac:dyDescent="0.2">
      <c r="A305" s="5"/>
      <c r="B305" s="232" t="s">
        <v>233</v>
      </c>
      <c r="C305" s="232" t="s">
        <v>238</v>
      </c>
      <c r="D305" s="232" t="s">
        <v>234</v>
      </c>
      <c r="E305" s="232" t="s">
        <v>239</v>
      </c>
      <c r="F305" s="157"/>
      <c r="G305" s="157"/>
      <c r="H305" s="157"/>
      <c r="I305" s="157"/>
    </row>
    <row r="306" spans="1:9" x14ac:dyDescent="0.2">
      <c r="A306" s="5"/>
      <c r="B306" s="232"/>
      <c r="C306" s="232"/>
      <c r="D306" s="232"/>
      <c r="E306" s="232"/>
      <c r="F306" s="157"/>
      <c r="G306" s="157"/>
      <c r="H306" s="157"/>
      <c r="I306" s="157"/>
    </row>
    <row r="307" spans="1:9" ht="15.75" x14ac:dyDescent="0.2">
      <c r="A307" s="5"/>
      <c r="B307" s="158"/>
      <c r="C307" s="159"/>
      <c r="D307" s="159"/>
      <c r="E307" s="159"/>
      <c r="F307" s="157"/>
      <c r="G307" s="157"/>
      <c r="H307" s="157"/>
      <c r="I307" s="157"/>
    </row>
    <row r="308" spans="1:9" ht="15.75" x14ac:dyDescent="0.2">
      <c r="A308" s="5"/>
      <c r="B308" s="158"/>
      <c r="C308" s="159"/>
      <c r="D308" s="160"/>
      <c r="E308" s="159"/>
      <c r="F308" s="157"/>
      <c r="G308" s="157"/>
      <c r="H308" s="157"/>
      <c r="I308" s="157"/>
    </row>
    <row r="309" spans="1:9" ht="15.75" x14ac:dyDescent="0.2">
      <c r="A309" s="5"/>
      <c r="B309" s="158"/>
      <c r="C309" s="159"/>
      <c r="D309" s="159"/>
      <c r="E309" s="159"/>
      <c r="F309" s="157"/>
      <c r="G309" s="157"/>
      <c r="H309" s="157"/>
      <c r="I309" s="157"/>
    </row>
    <row r="310" spans="1:9" x14ac:dyDescent="0.2">
      <c r="A310" s="5"/>
      <c r="B310" s="234"/>
      <c r="C310" s="235"/>
      <c r="D310" s="235"/>
      <c r="E310" s="235"/>
      <c r="F310" s="157"/>
      <c r="G310" s="157"/>
      <c r="H310" s="157"/>
      <c r="I310" s="157"/>
    </row>
    <row r="311" spans="1:9" ht="13.5" customHeight="1" x14ac:dyDescent="0.2">
      <c r="A311" s="5"/>
      <c r="B311" s="234"/>
      <c r="C311" s="235"/>
      <c r="D311" s="235"/>
      <c r="E311" s="235"/>
      <c r="F311" s="157"/>
      <c r="G311" s="157"/>
      <c r="H311" s="157"/>
      <c r="I311" s="157"/>
    </row>
    <row r="312" spans="1:9" ht="15.75" x14ac:dyDescent="0.2">
      <c r="A312" s="5"/>
      <c r="B312" s="158"/>
      <c r="C312" s="159"/>
      <c r="D312" s="159"/>
      <c r="E312" s="159"/>
      <c r="F312" s="157"/>
      <c r="G312" s="157"/>
      <c r="H312" s="157"/>
      <c r="I312" s="157"/>
    </row>
    <row r="313" spans="1:9" ht="15.75" x14ac:dyDescent="0.2">
      <c r="A313" s="5"/>
      <c r="B313" s="158"/>
      <c r="C313" s="159"/>
      <c r="D313" s="159"/>
      <c r="E313" s="159"/>
      <c r="F313" s="157"/>
      <c r="G313" s="157"/>
      <c r="H313" s="157"/>
      <c r="I313" s="157"/>
    </row>
    <row r="314" spans="1:9" x14ac:dyDescent="0.2">
      <c r="A314" s="5"/>
      <c r="B314" s="157"/>
      <c r="C314" s="157"/>
      <c r="D314" s="157"/>
      <c r="E314" s="157"/>
      <c r="F314" s="157"/>
      <c r="G314" s="157"/>
      <c r="H314" s="157"/>
      <c r="I314" s="157"/>
    </row>
    <row r="315" spans="1:9" x14ac:dyDescent="0.2">
      <c r="B315" s="153" t="s">
        <v>270</v>
      </c>
    </row>
    <row r="316" spans="1:9" x14ac:dyDescent="0.2">
      <c r="B316" t="s">
        <v>221</v>
      </c>
      <c r="D316" t="s">
        <v>222</v>
      </c>
    </row>
    <row r="317" spans="1:9" x14ac:dyDescent="0.2">
      <c r="B317" s="153" t="s">
        <v>223</v>
      </c>
      <c r="C317" s="154"/>
      <c r="G317" s="155" t="s">
        <v>224</v>
      </c>
    </row>
    <row r="318" spans="1:9" x14ac:dyDescent="0.2">
      <c r="B318">
        <v>1</v>
      </c>
      <c r="C318" t="s">
        <v>225</v>
      </c>
      <c r="D318" t="s">
        <v>226</v>
      </c>
      <c r="G318" t="s">
        <v>227</v>
      </c>
    </row>
    <row r="319" spans="1:9" x14ac:dyDescent="0.2">
      <c r="B319">
        <v>2</v>
      </c>
      <c r="C319" t="s">
        <v>232</v>
      </c>
      <c r="D319" t="s">
        <v>228</v>
      </c>
      <c r="G319" t="s">
        <v>227</v>
      </c>
    </row>
    <row r="320" spans="1:9" x14ac:dyDescent="0.2">
      <c r="B320">
        <v>3</v>
      </c>
      <c r="C320" t="s">
        <v>229</v>
      </c>
      <c r="D320" t="s">
        <v>228</v>
      </c>
      <c r="G320" t="s">
        <v>227</v>
      </c>
    </row>
    <row r="321" spans="2:7" x14ac:dyDescent="0.2">
      <c r="B321">
        <v>4</v>
      </c>
      <c r="C321" t="s">
        <v>271</v>
      </c>
      <c r="D321" t="s">
        <v>230</v>
      </c>
      <c r="G321" t="s">
        <v>227</v>
      </c>
    </row>
    <row r="322" spans="2:7" ht="15.75" customHeight="1" x14ac:dyDescent="0.2">
      <c r="B322">
        <v>5</v>
      </c>
      <c r="C322" t="s">
        <v>231</v>
      </c>
      <c r="D322" t="s">
        <v>230</v>
      </c>
      <c r="G322" t="s">
        <v>227</v>
      </c>
    </row>
    <row r="323" spans="2:7" x14ac:dyDescent="0.2">
      <c r="B323">
        <v>6</v>
      </c>
      <c r="C323" t="s">
        <v>272</v>
      </c>
      <c r="D323" t="s">
        <v>230</v>
      </c>
      <c r="G323" t="s">
        <v>227</v>
      </c>
    </row>
    <row r="325" spans="2:7" ht="13.5" customHeight="1" x14ac:dyDescent="0.2">
      <c r="B325" s="97"/>
    </row>
  </sheetData>
  <mergeCells count="270">
    <mergeCell ref="C77:D77"/>
    <mergeCell ref="B78:D78"/>
    <mergeCell ref="D305:D306"/>
    <mergeCell ref="E305:E306"/>
    <mergeCell ref="B304:I304"/>
    <mergeCell ref="C305:C306"/>
    <mergeCell ref="B310:B311"/>
    <mergeCell ref="C310:C311"/>
    <mergeCell ref="D310:D311"/>
    <mergeCell ref="E310:E311"/>
    <mergeCell ref="B305:B306"/>
    <mergeCell ref="B258:D258"/>
    <mergeCell ref="B260:I260"/>
    <mergeCell ref="B261:D261"/>
    <mergeCell ref="B262:D262"/>
    <mergeCell ref="B263:D263"/>
    <mergeCell ref="B264:D264"/>
    <mergeCell ref="B296:I296"/>
    <mergeCell ref="B297:I297"/>
    <mergeCell ref="B299:I299"/>
    <mergeCell ref="B266:I266"/>
    <mergeCell ref="B268:I268"/>
    <mergeCell ref="B269:I269"/>
    <mergeCell ref="B292:D292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300:I300"/>
    <mergeCell ref="B302:I302"/>
    <mergeCell ref="B303:I303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3:D293"/>
    <mergeCell ref="B294:D294"/>
    <mergeCell ref="B245:D245"/>
    <mergeCell ref="B246:D246"/>
    <mergeCell ref="B247:D247"/>
    <mergeCell ref="B248:D248"/>
    <mergeCell ref="B249:D249"/>
    <mergeCell ref="B253:D253"/>
    <mergeCell ref="B254:D254"/>
    <mergeCell ref="B255:D255"/>
    <mergeCell ref="B256:D256"/>
    <mergeCell ref="B235:D235"/>
    <mergeCell ref="B236:D236"/>
    <mergeCell ref="B237:D237"/>
    <mergeCell ref="B238:D238"/>
    <mergeCell ref="B240:D240"/>
    <mergeCell ref="B241:D241"/>
    <mergeCell ref="B242:D242"/>
    <mergeCell ref="B243:D243"/>
    <mergeCell ref="B244:D244"/>
    <mergeCell ref="B239:D239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6:D216"/>
    <mergeCell ref="B217:D217"/>
    <mergeCell ref="B218:D218"/>
    <mergeCell ref="B219:D219"/>
    <mergeCell ref="B220:D220"/>
    <mergeCell ref="B221:D221"/>
    <mergeCell ref="B222:D222"/>
    <mergeCell ref="B224:D224"/>
    <mergeCell ref="B225:D225"/>
    <mergeCell ref="B206:D206"/>
    <mergeCell ref="B207:D207"/>
    <mergeCell ref="B208:D208"/>
    <mergeCell ref="B209:D209"/>
    <mergeCell ref="B211:I211"/>
    <mergeCell ref="B212:D212"/>
    <mergeCell ref="B213:D213"/>
    <mergeCell ref="B214:D214"/>
    <mergeCell ref="B215:D215"/>
    <mergeCell ref="B196:D196"/>
    <mergeCell ref="B197:D197"/>
    <mergeCell ref="B198:D198"/>
    <mergeCell ref="B199:D199"/>
    <mergeCell ref="B201:I201"/>
    <mergeCell ref="B202:D202"/>
    <mergeCell ref="B203:D203"/>
    <mergeCell ref="B204:D204"/>
    <mergeCell ref="B205:D205"/>
    <mergeCell ref="B191:D193"/>
    <mergeCell ref="E191:H191"/>
    <mergeCell ref="I191:J191"/>
    <mergeCell ref="E192:F192"/>
    <mergeCell ref="G192:H192"/>
    <mergeCell ref="I192:J192"/>
    <mergeCell ref="B194:D194"/>
    <mergeCell ref="B195:D195"/>
    <mergeCell ref="B180:D180"/>
    <mergeCell ref="B181:D181"/>
    <mergeCell ref="B182:D182"/>
    <mergeCell ref="B183:D183"/>
    <mergeCell ref="B184:D184"/>
    <mergeCell ref="B185:D185"/>
    <mergeCell ref="B186:D186"/>
    <mergeCell ref="B188:G188"/>
    <mergeCell ref="B190:I190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9:I179"/>
    <mergeCell ref="C153:D153"/>
    <mergeCell ref="B154:D154"/>
    <mergeCell ref="B157:I157"/>
    <mergeCell ref="B160:I160"/>
    <mergeCell ref="B162:I162"/>
    <mergeCell ref="B164:D164"/>
    <mergeCell ref="B165:D165"/>
    <mergeCell ref="B166:D166"/>
    <mergeCell ref="B169:I169"/>
    <mergeCell ref="B133:D133"/>
    <mergeCell ref="B136:I136"/>
    <mergeCell ref="B137:B138"/>
    <mergeCell ref="C137:D138"/>
    <mergeCell ref="E137:F137"/>
    <mergeCell ref="C145:D145"/>
    <mergeCell ref="B146:D146"/>
    <mergeCell ref="B149:I149"/>
    <mergeCell ref="B150:B151"/>
    <mergeCell ref="C150:D151"/>
    <mergeCell ref="E150:F150"/>
    <mergeCell ref="C122:D122"/>
    <mergeCell ref="C123:D123"/>
    <mergeCell ref="C124:D124"/>
    <mergeCell ref="B125:D125"/>
    <mergeCell ref="B128:I128"/>
    <mergeCell ref="B129:B130"/>
    <mergeCell ref="C129:D130"/>
    <mergeCell ref="E129:F129"/>
    <mergeCell ref="C132:D132"/>
    <mergeCell ref="B116:C116"/>
    <mergeCell ref="B118:I118"/>
    <mergeCell ref="B119:B120"/>
    <mergeCell ref="C119:D120"/>
    <mergeCell ref="E119:F119"/>
    <mergeCell ref="G119:G120"/>
    <mergeCell ref="H119:I119"/>
    <mergeCell ref="C121:D121"/>
    <mergeCell ref="G121:H121"/>
    <mergeCell ref="B103:D103"/>
    <mergeCell ref="B104:D104"/>
    <mergeCell ref="B105:D105"/>
    <mergeCell ref="B106:D106"/>
    <mergeCell ref="B107:D107"/>
    <mergeCell ref="B109:D109"/>
    <mergeCell ref="B110:D110"/>
    <mergeCell ref="B112:I112"/>
    <mergeCell ref="B113:B114"/>
    <mergeCell ref="C113:C114"/>
    <mergeCell ref="D113:D114"/>
    <mergeCell ref="E113:G113"/>
    <mergeCell ref="H113:H114"/>
    <mergeCell ref="B98:I98"/>
    <mergeCell ref="B99:D101"/>
    <mergeCell ref="E99:H99"/>
    <mergeCell ref="I99:J99"/>
    <mergeCell ref="E100:F100"/>
    <mergeCell ref="G100:H100"/>
    <mergeCell ref="I100:J100"/>
    <mergeCell ref="B102:D102"/>
    <mergeCell ref="B92:C92"/>
    <mergeCell ref="B93:C93"/>
    <mergeCell ref="B94:C94"/>
    <mergeCell ref="B95:C95"/>
    <mergeCell ref="B96:C96"/>
    <mergeCell ref="C83:D83"/>
    <mergeCell ref="C84:D84"/>
    <mergeCell ref="C85:D85"/>
    <mergeCell ref="C86:D86"/>
    <mergeCell ref="C87:D87"/>
    <mergeCell ref="C88:D88"/>
    <mergeCell ref="B89:D89"/>
    <mergeCell ref="B91:I91"/>
    <mergeCell ref="B65:C65"/>
    <mergeCell ref="B66:C66"/>
    <mergeCell ref="B67:C67"/>
    <mergeCell ref="B68:C68"/>
    <mergeCell ref="B69:C69"/>
    <mergeCell ref="B70:C70"/>
    <mergeCell ref="B80:I80"/>
    <mergeCell ref="B81:B82"/>
    <mergeCell ref="C81:D82"/>
    <mergeCell ref="E81:F81"/>
    <mergeCell ref="B72:I72"/>
    <mergeCell ref="B73:B74"/>
    <mergeCell ref="C73:D74"/>
    <mergeCell ref="E73:F73"/>
    <mergeCell ref="C75:D75"/>
    <mergeCell ref="C76:D76"/>
    <mergeCell ref="B54:C54"/>
    <mergeCell ref="B55:C55"/>
    <mergeCell ref="B56:C56"/>
    <mergeCell ref="B57:C57"/>
    <mergeCell ref="B58:C58"/>
    <mergeCell ref="B61:I61"/>
    <mergeCell ref="B62:C62"/>
    <mergeCell ref="B63:C63"/>
    <mergeCell ref="B64:C6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36:I36"/>
    <mergeCell ref="B37:C37"/>
    <mergeCell ref="B38:C38"/>
    <mergeCell ref="B39:C39"/>
    <mergeCell ref="B40:C40"/>
    <mergeCell ref="B41:C41"/>
    <mergeCell ref="B42:C42"/>
    <mergeCell ref="B43:C43"/>
    <mergeCell ref="B44:C4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4:I4"/>
    <mergeCell ref="B5:I5"/>
    <mergeCell ref="B7:I7"/>
    <mergeCell ref="B8:I8"/>
    <mergeCell ref="B11:I11"/>
    <mergeCell ref="B13:I13"/>
    <mergeCell ref="B14:C14"/>
    <mergeCell ref="B15:C15"/>
    <mergeCell ref="B16:C16"/>
  </mergeCells>
  <pageMargins left="0.25" right="0.25" top="0.75" bottom="0.75" header="0.51180555555555496" footer="0.51180555555555496"/>
  <pageSetup paperSize="9" scale="71" firstPageNumber="0" fitToHeight="0" orientation="landscape" horizontalDpi="300" verticalDpi="300" r:id="rId1"/>
  <rowBreaks count="3" manualBreakCount="3">
    <brk id="79" max="16383" man="1"/>
    <brk id="222" max="16383" man="1"/>
    <brk id="295" max="16383" man="1"/>
  </rowBreaks>
  <ignoredErrors>
    <ignoredError sqref="H104" formula="1"/>
    <ignoredError sqref="E177:F177 E276:F2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Informacje dodatkowa</vt:lpstr>
      <vt:lpstr>'Informacje dodatkowa'!Obszar_wydruku</vt:lpstr>
    </vt:vector>
  </TitlesOfParts>
  <Company>KLON|JAWOR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 Śliwiński</dc:creator>
  <dc:description/>
  <cp:lastModifiedBy>Małgorzata Wiśniewska</cp:lastModifiedBy>
  <cp:revision>9</cp:revision>
  <cp:lastPrinted>2025-06-25T12:04:56Z</cp:lastPrinted>
  <dcterms:created xsi:type="dcterms:W3CDTF">1997-01-07T13:46:46Z</dcterms:created>
  <dcterms:modified xsi:type="dcterms:W3CDTF">2025-06-25T13:47:48Z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KLON|JAWOR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